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29" activeTab="0"/>
  </bookViews>
  <sheets>
    <sheet name="Anagrafica" sheetId="1" r:id="rId1"/>
    <sheet name="CE consuntivo" sheetId="2" r:id="rId2"/>
    <sheet name="CE consuntivo riclassificato" sheetId="3" r:id="rId3"/>
    <sheet name="Sintesi consuntivo" sheetId="4" r:id="rId4"/>
    <sheet name="Autodiagnosi Requisiti " sheetId="5" r:id="rId5"/>
    <sheet name="Ricavi di vendita e val. prod." sheetId="6" r:id="rId6"/>
    <sheet name="Costi variabili e Costi fissi" sheetId="7" r:id="rId7"/>
    <sheet name="Costo del lavoro" sheetId="8" r:id="rId8"/>
    <sheet name="Investimenti e ammortamenti" sheetId="9" r:id="rId9"/>
    <sheet name="Comp. straord. e imposte" sheetId="10" r:id="rId10"/>
    <sheet name="CE previsionale" sheetId="11" r:id="rId11"/>
    <sheet name="CE previsionale riclassificato" sheetId="12" r:id="rId12"/>
    <sheet name="Gestione finanziaria" sheetId="13" r:id="rId13"/>
    <sheet name="Sintesi previsionali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HP</author>
  </authors>
  <commentList>
    <comment ref="A11" authorId="0">
      <text>
        <r>
          <rPr>
            <sz val="10"/>
            <rFont val="Cambria"/>
            <family val="1"/>
          </rPr>
          <t>L'aliquota Ires riportata è a titolo indicativo</t>
        </r>
      </text>
    </comment>
    <comment ref="A15" authorId="0">
      <text>
        <r>
          <rPr>
            <sz val="10"/>
            <rFont val="Cambria"/>
            <family val="1"/>
          </rPr>
          <t>L'aliquota Irap riportata è a titolo indicativo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A75" authorId="0">
      <text>
        <r>
          <rPr>
            <sz val="10"/>
            <rFont val="Cambria"/>
            <family val="1"/>
          </rPr>
          <t>Controllo quadratura tra il Risultato netto  risultante dalla presente tabella ed il Risultato d'esercizio risultante dal Conto Economico consuntivo</t>
        </r>
      </text>
    </comment>
  </commentList>
</comments>
</file>

<file path=xl/comments13.xml><?xml version="1.0" encoding="utf-8"?>
<comments xmlns="http://schemas.openxmlformats.org/spreadsheetml/2006/main">
  <authors>
    <author> </author>
    <author>Pb</author>
  </authors>
  <commentList>
    <comment ref="A49" authorId="0">
      <text>
        <r>
          <rPr>
            <sz val="10"/>
            <rFont val="Cambria"/>
            <family val="1"/>
          </rPr>
          <t>Inserire il debito residuo del Finanziamento risultante alla fine di ciascun esercizio di riferimento</t>
        </r>
      </text>
    </comment>
    <comment ref="A5" authorId="1">
      <text>
        <r>
          <rPr>
            <sz val="10"/>
            <rFont val="Cambria"/>
            <family val="1"/>
          </rPr>
          <t>I tassi di interesse attivi, ove riportati, sono a titolo indicativo</t>
        </r>
      </text>
    </comment>
    <comment ref="A9" authorId="1">
      <text>
        <r>
          <rPr>
            <sz val="10"/>
            <rFont val="Cambria"/>
            <family val="1"/>
          </rPr>
          <t>I tassi di interesse passivi, ove riportati, sono a titolo indicativo</t>
        </r>
      </text>
    </comment>
    <comment ref="A50" authorId="0">
      <text>
        <r>
          <rPr>
            <sz val="10"/>
            <rFont val="Cambria"/>
            <family val="1"/>
          </rPr>
          <t>Inserire il debito residuo del Finanziamento risultante alla fine di ciascun esercizio di riferimento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" authorId="0">
      <text>
        <r>
          <rPr>
            <sz val="10"/>
            <rFont val="Cambria"/>
            <family val="1"/>
          </rPr>
          <t>Riportare i valori in unità di Euro</t>
        </r>
      </text>
    </comment>
    <comment ref="B1" authorId="0">
      <text>
        <r>
          <rPr>
            <sz val="10"/>
            <rFont val="Cambria"/>
            <family val="1"/>
          </rPr>
          <t>Inserire l'anno relativo al I esercizio sociale consuntivo qualora la società disponga di n. 3 bilanci di esercizio approvati. 
Nell'ipotesi di soli n. 2 bilanci di esercizio approvati, indicare i relativi dati contabili nella seconda e terza colonna.</t>
        </r>
      </text>
    </comment>
  </commentList>
</comments>
</file>

<file path=xl/comments5.xml><?xml version="1.0" encoding="utf-8"?>
<comments xmlns="http://schemas.openxmlformats.org/spreadsheetml/2006/main">
  <authors>
    <author>UTENTE</author>
  </authors>
  <commentList>
    <comment ref="C16" authorId="0">
      <text>
        <r>
          <rPr>
            <sz val="10"/>
            <rFont val="Cambria"/>
            <family val="1"/>
          </rPr>
          <t>Inserire il valore dei Debiti finanziari a m/l termine, la cui veridicità dovrà essere attestata da apposita dichiarazione sostitutiva di atto notorio secondo il fac-simile (Allegato n. 10) reso disponibile dal Soggetto gestore, sottoscritta dal legale rappresentante dell’impresa richiedente unitamente ad un professionista iscritto all’Albo dei Dottori Commercialisti e degli Esperti contabili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9" authorId="0">
      <text>
        <r>
          <rPr>
            <sz val="10"/>
            <rFont val="Cambria"/>
            <family val="1"/>
          </rPr>
          <t>Indicare la singola tipologia di prodotto o servizio oggetto di vendita</t>
        </r>
      </text>
    </comment>
    <comment ref="A10" authorId="0">
      <text>
        <r>
          <rPr>
            <sz val="10"/>
            <rFont val="Cambria"/>
            <family val="1"/>
          </rPr>
          <t>Indicare la singola tipologia di prodotto o servizio oggetto di vendita</t>
        </r>
      </text>
    </comment>
    <comment ref="A13" authorId="0">
      <text>
        <r>
          <rPr>
            <sz val="10"/>
            <rFont val="Cambria"/>
            <family val="1"/>
          </rPr>
          <t xml:space="preserve">Controllo quadratura tra i Ricavi di vendita (rigo 3) ed il dettaglio dei ricavi relativo alla singola tipologia di prodotto o servizio oggetto di vendita 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A63" authorId="0">
      <text>
        <r>
          <rPr>
            <sz val="10"/>
            <rFont val="Cambria"/>
            <family val="1"/>
          </rPr>
          <t>Riportare le spese oggetto di richiesta di intervento finanziario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B2" authorId="0">
      <text>
        <r>
          <rPr>
            <sz val="10"/>
            <rFont val="Cambria"/>
            <family val="1"/>
          </rPr>
          <t>Indicare l'anno di avvio degli investimenti</t>
        </r>
      </text>
    </comment>
  </commentList>
</comments>
</file>

<file path=xl/sharedStrings.xml><?xml version="1.0" encoding="utf-8"?>
<sst xmlns="http://schemas.openxmlformats.org/spreadsheetml/2006/main" count="488" uniqueCount="323">
  <si>
    <t>Assicurazioni</t>
  </si>
  <si>
    <t>Incidenza trasporti su vendite</t>
  </si>
  <si>
    <t>Trasporti su vendite</t>
  </si>
  <si>
    <t>Incidenza provvigioni</t>
  </si>
  <si>
    <t>Provvigioni</t>
  </si>
  <si>
    <t>Totale costi variabili proporzionali ai ricavi</t>
  </si>
  <si>
    <t>Incidenza sui ricavi</t>
  </si>
  <si>
    <t>Consumi materie prime, semilavorati e prodotti da rivendere</t>
  </si>
  <si>
    <t>Incidenza combustibili proporzionali alla produzione</t>
  </si>
  <si>
    <t>Combustibili proporzionali alla produzione</t>
  </si>
  <si>
    <t>Incidenza altri materiali proporzionali alla produzione</t>
  </si>
  <si>
    <t>Altri materiali proporzionali alla produzione</t>
  </si>
  <si>
    <t>Incidenza trasporti su acquisti</t>
  </si>
  <si>
    <t>Trasporti su acquisti</t>
  </si>
  <si>
    <t>Incidenza energia e forza motrice proporzionale alla produzione</t>
  </si>
  <si>
    <t>Energia e forza motrice proporzionale alla produzione</t>
  </si>
  <si>
    <t>Incidenza altri servizi proporzionali alla produzione</t>
  </si>
  <si>
    <t>Altri servizi proporzionali alla produzione</t>
  </si>
  <si>
    <t>Totale costi variabili proporzionali alla produzione</t>
  </si>
  <si>
    <t>Incidenza sul valore della produzione</t>
  </si>
  <si>
    <t>Costi fissi di struttura:</t>
  </si>
  <si>
    <t>Consulenze tecniche e commerciali</t>
  </si>
  <si>
    <t>Consulenze amministrative</t>
  </si>
  <si>
    <t>Manutenzioni</t>
  </si>
  <si>
    <t>Spese postali e telefoniche</t>
  </si>
  <si>
    <t>Spese per organi sociali</t>
  </si>
  <si>
    <t>Spese generali</t>
  </si>
  <si>
    <t>Altri servizi di struttura</t>
  </si>
  <si>
    <t>Canoni di locazione e di noleggio</t>
  </si>
  <si>
    <t>Accantonamento per rischi</t>
  </si>
  <si>
    <t>Totale costi fissi di struttura</t>
  </si>
  <si>
    <t>Pubblicità e partecipazione a fiere</t>
  </si>
  <si>
    <t>Ricavi di vendita</t>
  </si>
  <si>
    <t>Numero dipendenti diretti</t>
  </si>
  <si>
    <t>Costo medio dipendenti diretti</t>
  </si>
  <si>
    <t>Costo dipendenti diretti</t>
  </si>
  <si>
    <t>Numero operai indiretti</t>
  </si>
  <si>
    <t>Costo medio operai indiretti</t>
  </si>
  <si>
    <t>Costo operai indiretti</t>
  </si>
  <si>
    <t>Numero quadri e impiegati</t>
  </si>
  <si>
    <t>Costo medio quadri e impiegati</t>
  </si>
  <si>
    <t>Costo quadri e impiegati</t>
  </si>
  <si>
    <t>Numero dirigenti</t>
  </si>
  <si>
    <t>Costo medio dirigenti</t>
  </si>
  <si>
    <t>Costo dirigenti</t>
  </si>
  <si>
    <t>Totale dipendenti</t>
  </si>
  <si>
    <t>Costo totale dipendenti</t>
  </si>
  <si>
    <t>Incidenza del TFR sul costo del lavoro totale</t>
  </si>
  <si>
    <t>Acc.to trattamento di fine rapporto</t>
  </si>
  <si>
    <t>Costo medio dipendenti</t>
  </si>
  <si>
    <t>Valore della produzione medio per addetto</t>
  </si>
  <si>
    <t>Ammortamento immobilizzazioni materiali</t>
  </si>
  <si>
    <t>Ammortamento immobilizzazioni immateriali</t>
  </si>
  <si>
    <t>Nuove immobilizzazioni (valore lordo)</t>
  </si>
  <si>
    <t xml:space="preserve">Aliquote di ammortamento </t>
  </si>
  <si>
    <t>Ammortamento investimenti diretti</t>
  </si>
  <si>
    <t>Fondo ammortamento investimenti diretti</t>
  </si>
  <si>
    <t>Nuove immobilizzazioni (valore netto)</t>
  </si>
  <si>
    <t>Nuove immobilizzazioni materiali:</t>
  </si>
  <si>
    <t xml:space="preserve">Immobilizzazioni materiali nette </t>
  </si>
  <si>
    <t>Nuove immobilizzazioni immateriali:</t>
  </si>
  <si>
    <t xml:space="preserve">Immobilizzazioni immateriali nette </t>
  </si>
  <si>
    <t>Totale ricavi di vendita</t>
  </si>
  <si>
    <t>Altri ricavi e proventi</t>
  </si>
  <si>
    <t>Totale valore della produzione</t>
  </si>
  <si>
    <t>Costi variabili proporzionali ai ricavi:</t>
  </si>
  <si>
    <t>Costi variabili proporzionali alla produzione:</t>
  </si>
  <si>
    <t>Materie prime, semilavorati e prodotti da rivendere</t>
  </si>
  <si>
    <t>Margine di contribuzione</t>
  </si>
  <si>
    <t>Margine per la copertura di costi indiretti</t>
  </si>
  <si>
    <t>Canoni di leasing</t>
  </si>
  <si>
    <t>Reddito operativo di gestione caratteristica</t>
  </si>
  <si>
    <t xml:space="preserve">Conto economico previsionale </t>
  </si>
  <si>
    <t>Disponibilità liquide</t>
  </si>
  <si>
    <t>VALORE AGGIUNTO</t>
  </si>
  <si>
    <t>Oneri finanziari</t>
  </si>
  <si>
    <t>RISULTATO DI BILANCIO</t>
  </si>
  <si>
    <t>Tassi di interesse attivi</t>
  </si>
  <si>
    <t>Tassi di interesse passivi</t>
  </si>
  <si>
    <t>Interessi attivi su:</t>
  </si>
  <si>
    <t>Interessi attivi e passivi</t>
  </si>
  <si>
    <t>Aliquota IVA media su investimenti</t>
  </si>
  <si>
    <t>Ammontare IVA su investimenti</t>
  </si>
  <si>
    <t>-</t>
  </si>
  <si>
    <t>Variazioni rimanenze di prodotti in lavorazione, semilavorati e prodotti finiti</t>
  </si>
  <si>
    <t>Tasso di crescita del fatturato (rispetto ad anno precedente)</t>
  </si>
  <si>
    <t>Vari</t>
  </si>
  <si>
    <t>Dettaglio ricavi di vendita:</t>
  </si>
  <si>
    <t>Progettazione e studi</t>
  </si>
  <si>
    <t>Impianti generali ed allacciamenti</t>
  </si>
  <si>
    <t>Software e brevetti</t>
  </si>
  <si>
    <t>Mezzi mobili</t>
  </si>
  <si>
    <t xml:space="preserve">Attrezzature </t>
  </si>
  <si>
    <t>Totale investimenti previsti</t>
  </si>
  <si>
    <t>Immobilizzazioni materiali pregresse nette</t>
  </si>
  <si>
    <t>Immobilizzazioni immateriali pregresse nette</t>
  </si>
  <si>
    <t>Immobilizzazioni materiali pregresse lorde</t>
  </si>
  <si>
    <t>Fondo ammortamento immobilizzazioni materiali pregresse nette</t>
  </si>
  <si>
    <t>Altri servizi proporzionali ai ricavi</t>
  </si>
  <si>
    <t>Previsione costi variabili proporzionali ai ricavi</t>
  </si>
  <si>
    <t>Incidenza altri servizi proporzionali ai ricavi</t>
  </si>
  <si>
    <t>Incidenza perdite su crediti + svalutazione crediti e disponibilità</t>
  </si>
  <si>
    <t>Perdite su crediti + svalutazioni crediti e disponibilità</t>
  </si>
  <si>
    <t xml:space="preserve">Royalties </t>
  </si>
  <si>
    <t>Incidenza royalties</t>
  </si>
  <si>
    <t>Previsione costi variabili proporzionali alla produzione</t>
  </si>
  <si>
    <t>Acquisti materie prime, semilavorati e merci da rivendere</t>
  </si>
  <si>
    <t>Incidenza acquisti materie prime, semilavorati e merci da rivendere</t>
  </si>
  <si>
    <t>Imballaggi</t>
  </si>
  <si>
    <t>Incidenza imballaggi</t>
  </si>
  <si>
    <t>Lavorazioni esterne</t>
  </si>
  <si>
    <t>Incidenza lavorazioni esterne</t>
  </si>
  <si>
    <t>Costi godimento beni di terzi proporzionali alla produzione</t>
  </si>
  <si>
    <t>Incidenza costi godimento beni di terzi proporzionali alla produzione</t>
  </si>
  <si>
    <t>Previsione costi fissi (escluso il lavoro e gli ammortamenti)</t>
  </si>
  <si>
    <t>Altri materiali non proporzionali alla produzione</t>
  </si>
  <si>
    <t>Altri costi per godimento beni di terzi</t>
  </si>
  <si>
    <t>Altri accantonamenti</t>
  </si>
  <si>
    <t>Altri costi di gestione tipica</t>
  </si>
  <si>
    <t>Altri servizi discrezionali</t>
  </si>
  <si>
    <t xml:space="preserve">Totale costi fissi </t>
  </si>
  <si>
    <t>Previsione costo del lavoro</t>
  </si>
  <si>
    <t>Accantonamento trattamento di fine rapporto</t>
  </si>
  <si>
    <t>Impianti e macchinari</t>
  </si>
  <si>
    <t>Previsione Ricavi di vendita e Valore della produzione</t>
  </si>
  <si>
    <t>Dettaglio altri ricavi e proventi:</t>
  </si>
  <si>
    <t>Contributi in conto esercizio</t>
  </si>
  <si>
    <t>Totale</t>
  </si>
  <si>
    <t xml:space="preserve">Totale costi variabili </t>
  </si>
  <si>
    <t>Variazioni rimanenze materie prime, sussidiarie, di consumo e merci</t>
  </si>
  <si>
    <t>Variazioni rimanenze di prod. in lavorazione, semilavorati e prodotti finiti</t>
  </si>
  <si>
    <t>Proventi finanziari e patrimoniali</t>
  </si>
  <si>
    <t>Reddito della gestione complessiva</t>
  </si>
  <si>
    <t>Reddito di competenza</t>
  </si>
  <si>
    <t>Proventi e oneri straordinari</t>
  </si>
  <si>
    <t>Reddito ante imposte</t>
  </si>
  <si>
    <t>Reddito netto</t>
  </si>
  <si>
    <t>Ricavi netti</t>
  </si>
  <si>
    <t>Produzione dell'esercizio</t>
  </si>
  <si>
    <t>Acquisti di materie prime, sussidiarie, di consumo e merci</t>
  </si>
  <si>
    <t xml:space="preserve">Spese per prestazioni di servizi </t>
  </si>
  <si>
    <t>Costi della produzione</t>
  </si>
  <si>
    <t>Salari e stipendi, oneri sociali e altri costi del personale</t>
  </si>
  <si>
    <t>MARGINE OPERATIVO LORDO (EBITDA)</t>
  </si>
  <si>
    <t>MARGINE OPERATIVO NETTO (EBIT)</t>
  </si>
  <si>
    <t>Ammortamenti e accantonamenti</t>
  </si>
  <si>
    <t>REDDITO CORRENTE</t>
  </si>
  <si>
    <t>RISULTATO ANTE IMPOSTE</t>
  </si>
  <si>
    <t>Attività finanziarie non immobilizzate</t>
  </si>
  <si>
    <t>Debiti verso banche a breve termine</t>
  </si>
  <si>
    <t>Debiti verso altri finanziatori a breve termine</t>
  </si>
  <si>
    <t>Debiti verso banche a m/l termine</t>
  </si>
  <si>
    <t>Obbligazioni</t>
  </si>
  <si>
    <t>Debiti verso altri finanziatori a m/l termine</t>
  </si>
  <si>
    <t>Debiti verso soci a breve termine</t>
  </si>
  <si>
    <t>Debiti verso soci a m/l termine</t>
  </si>
  <si>
    <t>Variazioni dei lavori in corso su ordinazione</t>
  </si>
  <si>
    <t>Incrementi di immobilizzazioni per lavori interni</t>
  </si>
  <si>
    <t>Conto economico previsionale riclassificato</t>
  </si>
  <si>
    <t xml:space="preserve">Gestione finanziaria </t>
  </si>
  <si>
    <t>Costo finanziamenti a breve termine</t>
  </si>
  <si>
    <t>Costo finanziamenti a m/l termine</t>
  </si>
  <si>
    <t>Calcolo degli interessi attivi e passivi</t>
  </si>
  <si>
    <t>Totale interessi attivi</t>
  </si>
  <si>
    <t>Totale interessi passivi</t>
  </si>
  <si>
    <t>Interessi passivi su:</t>
  </si>
  <si>
    <t>CONTO ECONOMICO</t>
  </si>
  <si>
    <t>A) Valore della produzione</t>
  </si>
  <si>
    <t xml:space="preserve">       1) Ricavi delle vendite e delle prestazioni</t>
  </si>
  <si>
    <t xml:space="preserve">       3) Variazione dei lavori in corso su ordinazione</t>
  </si>
  <si>
    <t xml:space="preserve">       4) Incrementi di immobilizzazioni per lavori interni</t>
  </si>
  <si>
    <t xml:space="preserve">       5) Altri ricavi e proventi</t>
  </si>
  <si>
    <t xml:space="preserve">           - contributi in conto esercizio</t>
  </si>
  <si>
    <t>B) Costi della produzione</t>
  </si>
  <si>
    <t xml:space="preserve">       6) Per materie prime, sussidiarie, di consumo e di merci</t>
  </si>
  <si>
    <t xml:space="preserve">       7) Per servizi</t>
  </si>
  <si>
    <t xml:space="preserve">       8) Per godimento di beni di terzi</t>
  </si>
  <si>
    <t xml:space="preserve">       9) Per il personale:</t>
  </si>
  <si>
    <t xml:space="preserve">          a) Salari e stipendi</t>
  </si>
  <si>
    <t xml:space="preserve">          b) Oneri sociali</t>
  </si>
  <si>
    <t xml:space="preserve">          c) Trattamento di fine rapporto</t>
  </si>
  <si>
    <t xml:space="preserve">          d) Trattamento di quiescenza e simili</t>
  </si>
  <si>
    <t xml:space="preserve">          e) Altri costi</t>
  </si>
  <si>
    <t xml:space="preserve">      10) Ammortamenti e svalutazioni:</t>
  </si>
  <si>
    <t xml:space="preserve">          a) Ammortamento delle immobilizzazioni immateriali</t>
  </si>
  <si>
    <t xml:space="preserve">          b) Ammortamento delle immobilizzazioni materiali</t>
  </si>
  <si>
    <t xml:space="preserve">          c) Altre svalutazioni delle immobilizzazioni</t>
  </si>
  <si>
    <t xml:space="preserve">      12) Accantonamenti per rischi</t>
  </si>
  <si>
    <t xml:space="preserve">      13) Altri accantonamenti</t>
  </si>
  <si>
    <t xml:space="preserve">      14) Oneri diversi di gestione</t>
  </si>
  <si>
    <t>Totale costi della produzione</t>
  </si>
  <si>
    <t>Differenza tra valore e costi della produzione (A-B)</t>
  </si>
  <si>
    <t>C) Proventi ed oneri finanziari</t>
  </si>
  <si>
    <t xml:space="preserve">      15) Proventi da partecipazioni:</t>
  </si>
  <si>
    <t xml:space="preserve">           - in imprese controllate</t>
  </si>
  <si>
    <t xml:space="preserve">           - in imprese collegate</t>
  </si>
  <si>
    <t xml:space="preserve">           - in imprese controllanti</t>
  </si>
  <si>
    <t xml:space="preserve">           - in altre imprese</t>
  </si>
  <si>
    <t xml:space="preserve">      16) Altri proventi finanziari:</t>
  </si>
  <si>
    <t xml:space="preserve">          a) da crediti iscritti nelle immobilizzazioni</t>
  </si>
  <si>
    <t xml:space="preserve">           - verso imprese controllate</t>
  </si>
  <si>
    <t xml:space="preserve">           - verso imprese collegate</t>
  </si>
  <si>
    <t xml:space="preserve">           - verso imprese controllanti</t>
  </si>
  <si>
    <t xml:space="preserve">           - verso altri</t>
  </si>
  <si>
    <t xml:space="preserve">          d) proventi diversi dai precedenti</t>
  </si>
  <si>
    <t xml:space="preserve">      17) Interessi ed altri oneri finanziari</t>
  </si>
  <si>
    <t xml:space="preserve">      17 bis) Utili e perdite su cambi</t>
  </si>
  <si>
    <t>Totale proventi ed oneri finanziari</t>
  </si>
  <si>
    <t>D) Rettifiche di valore di attività finanziarie</t>
  </si>
  <si>
    <t xml:space="preserve">      18) Rivalutazioni</t>
  </si>
  <si>
    <t xml:space="preserve">          a) di partecipazione</t>
  </si>
  <si>
    <t xml:space="preserve">      19) Svalutazioni</t>
  </si>
  <si>
    <t>Totale rettifiche di valore di attività finanziarie</t>
  </si>
  <si>
    <t>E) Proventi ed oneri straordinari</t>
  </si>
  <si>
    <t xml:space="preserve">       20) Proventi</t>
  </si>
  <si>
    <t xml:space="preserve">            - plusvalenze da alienazione non iscrivibili in A.5)</t>
  </si>
  <si>
    <t xml:space="preserve">            - altri proventi</t>
  </si>
  <si>
    <t xml:space="preserve">       21) Oneri</t>
  </si>
  <si>
    <t xml:space="preserve">            - minusvalenze da alienazione non iscrivibili in B.14)</t>
  </si>
  <si>
    <t xml:space="preserve">            - altri oneri</t>
  </si>
  <si>
    <t>Totale proventi ed oneri straordinari</t>
  </si>
  <si>
    <t>22) Imposte sul reddito dell'esercizio, correnti, differite e anticipate</t>
  </si>
  <si>
    <t>UTILE (PERDITA) DELL'ESERCIZIO</t>
  </si>
  <si>
    <t>Ricavi netti di vendita</t>
  </si>
  <si>
    <t>Valore della produzione</t>
  </si>
  <si>
    <t>Costi per servizi e per godimento beni di terzi</t>
  </si>
  <si>
    <t>Valore aggiunto</t>
  </si>
  <si>
    <t>Costo del lavoro</t>
  </si>
  <si>
    <t>Risultato operativo lordo (M.O.L. = EBITDA)</t>
  </si>
  <si>
    <t>Ammortamenti immobilizzazioni materiali ed immateriali</t>
  </si>
  <si>
    <t>Svalutazioni delle immobilizzazioni e dei crediti</t>
  </si>
  <si>
    <t>Accantonamenti a fondi rischi</t>
  </si>
  <si>
    <t>Risultato operativo netto (M.O.N. = EBIT)</t>
  </si>
  <si>
    <t>Proventi ed oneri finanziari</t>
  </si>
  <si>
    <t>Rettifiche di valore di attività finanziarie</t>
  </si>
  <si>
    <t>Risultato ordinario</t>
  </si>
  <si>
    <t>Proventi ed oneri straordinari</t>
  </si>
  <si>
    <t>Risultato ante imposte</t>
  </si>
  <si>
    <t>Controllo quadratura</t>
  </si>
  <si>
    <t xml:space="preserve">           - contributi in conto impianti/capitale</t>
  </si>
  <si>
    <t xml:space="preserve">           - vari</t>
  </si>
  <si>
    <t>Variazione dei lavori in corso su ordinazione</t>
  </si>
  <si>
    <t>Incrementi di immobilizzazioni per lavoro interni</t>
  </si>
  <si>
    <t>Imposte sul reddito di esercizio</t>
  </si>
  <si>
    <t>Risultato netto dell'esercizio</t>
  </si>
  <si>
    <t>Conto economico consuntivo riclassificato a Valore della produzione e Valore aggiunto</t>
  </si>
  <si>
    <t xml:space="preserve">      11) Variazione delle rimanenze di materie prime, sussidiarie, di consumo e merci</t>
  </si>
  <si>
    <t xml:space="preserve">          b) da titoli iscritti nelle immobilizzazioni che non costituiscono partecipazioni</t>
  </si>
  <si>
    <t xml:space="preserve">          c) da titoli iscritti nell'attivo circolante che non costituiscono partecipazioni</t>
  </si>
  <si>
    <t xml:space="preserve">          b) di immobilizzazioni finanziarie che non costituiscono partecipazioni</t>
  </si>
  <si>
    <t xml:space="preserve">          c) di titoli iscritti nell'attivo circolante che non costituiscono partecipazioni</t>
  </si>
  <si>
    <t>Conto Economico previsionale riclassificato</t>
  </si>
  <si>
    <t>Conto Economico previsionale percentualizzato</t>
  </si>
  <si>
    <t>Variazione delle rimanenze di prodotti in corso di lavorazione, semil. e prod. finiti</t>
  </si>
  <si>
    <t>Variazione delle rimanenze di materie prime, sussidiarie, di consumo e merci</t>
  </si>
  <si>
    <t>Oneri diversi di gestione</t>
  </si>
  <si>
    <t>Altri ricavi caratteristici</t>
  </si>
  <si>
    <t>Altri accantonamenti e svalutazione crediti</t>
  </si>
  <si>
    <t>Base imponibile Ires</t>
  </si>
  <si>
    <t>Base imponibile Irap</t>
  </si>
  <si>
    <t>Irap dell'esercizio</t>
  </si>
  <si>
    <t>Aliquota Ires</t>
  </si>
  <si>
    <t>Ires dell'esercizio</t>
  </si>
  <si>
    <t>Totale imposte di competenza dell'esercizio</t>
  </si>
  <si>
    <t>Conto Economico consuntivo riclassificato</t>
  </si>
  <si>
    <t>Conto Economico consuntivo percentualizzato</t>
  </si>
  <si>
    <t>Margine operativo lordo</t>
  </si>
  <si>
    <t>Margine operativo netto</t>
  </si>
  <si>
    <t>Reddito corrente</t>
  </si>
  <si>
    <t>Calcolo imposte sul reddito dell'esercizio</t>
  </si>
  <si>
    <t>IMPRESA RICHIEDENTE</t>
  </si>
  <si>
    <r>
      <t>Risultato prima delle imposte (A-B</t>
    </r>
    <r>
      <rPr>
        <b/>
        <u val="single"/>
        <sz val="10"/>
        <rFont val="Cambria"/>
        <family val="1"/>
      </rPr>
      <t>+</t>
    </r>
    <r>
      <rPr>
        <b/>
        <sz val="10"/>
        <rFont val="Cambria"/>
        <family val="1"/>
      </rPr>
      <t>C</t>
    </r>
    <r>
      <rPr>
        <b/>
        <u val="single"/>
        <sz val="10"/>
        <rFont val="Cambria"/>
        <family val="1"/>
      </rPr>
      <t>+</t>
    </r>
    <r>
      <rPr>
        <b/>
        <sz val="10"/>
        <rFont val="Cambria"/>
        <family val="1"/>
      </rPr>
      <t>D</t>
    </r>
    <r>
      <rPr>
        <b/>
        <u val="single"/>
        <sz val="10"/>
        <rFont val="Cambria"/>
        <family val="1"/>
      </rPr>
      <t>+</t>
    </r>
    <r>
      <rPr>
        <b/>
        <sz val="10"/>
        <rFont val="Cambria"/>
        <family val="1"/>
      </rPr>
      <t>E)</t>
    </r>
  </si>
  <si>
    <t xml:space="preserve">       2) Variazione delle rimanenze di prodotti in corso di lavorazione, semil. e prodotti finiti</t>
  </si>
  <si>
    <t>BUSINESS PLAN NUMERICO</t>
  </si>
  <si>
    <t>Sede legale</t>
  </si>
  <si>
    <t>Partita Iva</t>
  </si>
  <si>
    <t>Contributi in conto impianti/capitale e contributi in conto esercizio</t>
  </si>
  <si>
    <t>Prodotti/Servizi A</t>
  </si>
  <si>
    <t>Prodotti/Servizi B</t>
  </si>
  <si>
    <t>Imposte sul reddito dell'esercizio</t>
  </si>
  <si>
    <r>
      <rPr>
        <b/>
        <sz val="10"/>
        <rFont val="Cambria"/>
        <family val="1"/>
      </rPr>
      <t>Valore della produzione</t>
    </r>
    <r>
      <rPr>
        <sz val="10"/>
        <rFont val="Cambria"/>
        <family val="1"/>
      </rPr>
      <t xml:space="preserve"> (esclusi altri ricavi e proventi)</t>
    </r>
  </si>
  <si>
    <t>Aliquota Irap</t>
  </si>
  <si>
    <t>Valore assunto</t>
  </si>
  <si>
    <t>Suolo aziendale e sistemazione</t>
  </si>
  <si>
    <t>Capannoni, Fabbricati civili, Fabbricati industriali, assimilati</t>
  </si>
  <si>
    <t xml:space="preserve">            - imposte relative a esercizi precedenti</t>
  </si>
  <si>
    <t xml:space="preserve">          d) Svalutazione dei crediti compresi nell'attivo circolante e delle disponibilità liquide</t>
  </si>
  <si>
    <t>Contributi in conto impianti/capitale</t>
  </si>
  <si>
    <t>Altri prodotti/servizi C</t>
  </si>
  <si>
    <t>Altri prodotti/servizi D</t>
  </si>
  <si>
    <t xml:space="preserve">Immobilizzazioni e ammortamenti </t>
  </si>
  <si>
    <t xml:space="preserve">Immobilizzazioni materiali pregresse: </t>
  </si>
  <si>
    <t>(da compilare sempre)</t>
  </si>
  <si>
    <t xml:space="preserve">Immobilizzazioni immateriali pregresse: </t>
  </si>
  <si>
    <t xml:space="preserve">Ammontare investimenti diretti per anno </t>
  </si>
  <si>
    <t>PROSPETT0 DI AUTODIAGNOSI RELATIVO AL POSSESSO DEI REQUISITI DI AMMISSIBILITA' (Art. 4 del Regolamento)</t>
  </si>
  <si>
    <t>Requisiti di ammissibilità previsti dall'art. 4 del Regolamento</t>
  </si>
  <si>
    <t>PROSPETTO DI AUTODIAGNOSI RELATIVO ALL'IMPORTO MASSIMO DEL FINANZIAMENTO RICHIEDIBILE (Art. 7 del Regolamento)</t>
  </si>
  <si>
    <t xml:space="preserve">Risultato economico relativo al penultimo esercizio </t>
  </si>
  <si>
    <t>Risultato economico relativo all'ultimo esercizio</t>
  </si>
  <si>
    <t>Margine operativo lordo (EBITDA) relativo all’ultimo esercizio</t>
  </si>
  <si>
    <t>Indice (Margine operativo lordo/Oneri finanziari) relativo all’ultimo esercizio</t>
  </si>
  <si>
    <t>Variazione del Fatturato tra il penultimo e l'ultimo esercizio</t>
  </si>
  <si>
    <t>Risultato di esercizio</t>
  </si>
  <si>
    <t>Debiti e Crediti finanziari</t>
  </si>
  <si>
    <t>Autofinanziamento (Utili netti + Accantonamenti + Ammortamenti)</t>
  </si>
  <si>
    <t>Debiti finanziari a m/l termine relativi all'ultimo esercizio chiuso (intendendosi tali i debiti oltre 12 mesi verso banche e verso altri finanziatori)</t>
  </si>
  <si>
    <t>POR CALABRIA FESR-FSE 2014/2020</t>
  </si>
  <si>
    <t xml:space="preserve">Asse 3 – Competitività dei Sistemi produttivi </t>
  </si>
  <si>
    <t>Azione 3.6.1 - “Potenziamento del sistema delle garanzie pubbliche per l’espansione del credito in sinergia tra sistema nazionale e</t>
  </si>
  <si>
    <t xml:space="preserve"> sistemi regionali di garanzia, favorendo forme di razionalizzazione che valorizzino anche il ruolo dei confidi più efficienti ed efficaci”</t>
  </si>
  <si>
    <t>FONDO REGIONALE DI INGEGNERIA FINANZIARIA (FRIF)</t>
  </si>
  <si>
    <t>E</t>
  </si>
  <si>
    <t>(Imprese in regime di contabilità non ordinaria)</t>
  </si>
  <si>
    <t>Margine operativo lordo (EBITDA) relativo al penultimo esercizio</t>
  </si>
  <si>
    <r>
      <t xml:space="preserve">Finanziamento massimo richiedibile </t>
    </r>
    <r>
      <rPr>
        <u val="single"/>
        <sz val="10"/>
        <rFont val="Cambria"/>
        <family val="1"/>
      </rPr>
      <t>&lt;</t>
    </r>
    <r>
      <rPr>
        <sz val="10"/>
        <rFont val="Cambria"/>
        <family val="1"/>
      </rPr>
      <t xml:space="preserve"> [(5 x Margine operativo lordo) - Debiti finanziari a m/l termine]</t>
    </r>
  </si>
  <si>
    <r>
      <t xml:space="preserve">Programma di investimento previsto </t>
    </r>
    <r>
      <rPr>
        <sz val="10"/>
        <rFont val="Cambria"/>
        <family val="1"/>
      </rPr>
      <t>(da compilare nella sola ipotesi in cui sia prevista la linea di intervento "Investimenti materiali")</t>
    </r>
  </si>
  <si>
    <t>(da compilare nella sola ipotesi in cui sia prevista la linea di intervento "Investimenti materiali")</t>
  </si>
  <si>
    <t>Finanziamento Fondo Regionale di Ingegneria finanziaria (FRIF)</t>
  </si>
  <si>
    <t>Finanziamento Fondo per l'Occupazione e l'Inclusione (FOI)</t>
  </si>
  <si>
    <t>Importo massimo del Finanziamento richiedibile ai sensi dell'art. 7 del Regolamento ("Sviluppo aziendale" + "Nuova Occupazione")</t>
  </si>
  <si>
    <t>Spese per servizi di internazionalizzazione e penetrazione di mercati esteri</t>
  </si>
  <si>
    <t>FONDO PER L'OCCUPAZIONE E L'INCLUSIONE (FOI)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</si>
</sst>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[Red]\-&quot;L.&quot;\ #,##0"/>
    <numFmt numFmtId="173" formatCode="_-&quot;L.&quot;\ * #,##0_-;\-&quot;L.&quot;\ * #,##0_-;_-&quot;L.&quot;\ * &quot;-&quot;_-;_-@_-"/>
    <numFmt numFmtId="174" formatCode="_-* #,##0_-;\-* #,##0_-;_-* &quot;-&quot;??_-;_-@_-"/>
    <numFmt numFmtId="175" formatCode="0.0%"/>
    <numFmt numFmtId="176" formatCode="0.0"/>
    <numFmt numFmtId="177" formatCode="&quot;€&quot;\ #,##0"/>
    <numFmt numFmtId="178" formatCode="&quot;€&quot;\ #,##0.0"/>
    <numFmt numFmtId="179" formatCode="&quot;€&quot;\ #,##0.00"/>
    <numFmt numFmtId="180" formatCode="#,##0_);\(#,##0\)"/>
    <numFmt numFmtId="181" formatCode="0_)"/>
    <numFmt numFmtId="182" formatCode="#,##0_ ;\-#,##0\ "/>
    <numFmt numFmtId="183" formatCode="#,##0;\(#,##0\)"/>
    <numFmt numFmtId="184" formatCode="00000"/>
    <numFmt numFmtId="185" formatCode="h\.mm\.ss"/>
    <numFmt numFmtId="186" formatCode="[$-410]dddd\ d\ mmmm\ yyyy"/>
    <numFmt numFmtId="187" formatCode="#,##0.00_ ;[Red]\-#,##0.00\ "/>
    <numFmt numFmtId="188" formatCode="0.00;[Red]0.00"/>
  </numFmts>
  <fonts count="56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u val="single"/>
      <sz val="10"/>
      <name val="Cambria"/>
      <family val="1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0"/>
      <color indexed="10"/>
      <name val="Cambria"/>
      <family val="1"/>
    </font>
    <font>
      <b/>
      <i/>
      <sz val="10"/>
      <name val="Cambria"/>
      <family val="1"/>
    </font>
    <font>
      <i/>
      <sz val="10"/>
      <color indexed="8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44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" fillId="0" borderId="0" applyFont="0" applyBorder="0" applyAlignment="0" applyProtection="0"/>
  </cellStyleXfs>
  <cellXfs count="453">
    <xf numFmtId="0" fontId="0" fillId="0" borderId="0" xfId="0" applyAlignment="1">
      <alignment/>
    </xf>
    <xf numFmtId="6" fontId="5" fillId="0" borderId="0" xfId="65" applyNumberFormat="1" applyFont="1" applyFill="1" applyBorder="1" applyAlignment="1" applyProtection="1">
      <alignment vertical="center"/>
      <protection/>
    </xf>
    <xf numFmtId="6" fontId="11" fillId="0" borderId="0" xfId="65" applyNumberFormat="1" applyFont="1" applyFill="1" applyBorder="1" applyAlignment="1" applyProtection="1">
      <alignment vertical="center"/>
      <protection/>
    </xf>
    <xf numFmtId="0" fontId="5" fillId="0" borderId="10" xfId="49" applyFont="1" applyFill="1" applyBorder="1" applyAlignment="1" applyProtection="1">
      <alignment horizontal="center" vertical="center"/>
      <protection/>
    </xf>
    <xf numFmtId="1" fontId="5" fillId="33" borderId="11" xfId="49" applyNumberFormat="1" applyFont="1" applyFill="1" applyBorder="1" applyAlignment="1" applyProtection="1">
      <alignment horizontal="center" vertical="center"/>
      <protection/>
    </xf>
    <xf numFmtId="0" fontId="11" fillId="0" borderId="0" xfId="49" applyFont="1" applyAlignment="1" applyProtection="1">
      <alignment vertical="center"/>
      <protection/>
    </xf>
    <xf numFmtId="0" fontId="5" fillId="0" borderId="12" xfId="49" applyFont="1" applyBorder="1" applyAlignment="1" applyProtection="1">
      <alignment vertical="center"/>
      <protection/>
    </xf>
    <xf numFmtId="0" fontId="11" fillId="0" borderId="12" xfId="49" applyFont="1" applyBorder="1" applyAlignment="1" applyProtection="1">
      <alignment vertical="center"/>
      <protection/>
    </xf>
    <xf numFmtId="0" fontId="11" fillId="0" borderId="13" xfId="49" applyFont="1" applyBorder="1" applyAlignment="1" applyProtection="1">
      <alignment vertical="center"/>
      <protection/>
    </xf>
    <xf numFmtId="0" fontId="11" fillId="0" borderId="14" xfId="49" applyFont="1" applyBorder="1" applyAlignment="1" applyProtection="1">
      <alignment vertical="center"/>
      <protection/>
    </xf>
    <xf numFmtId="6" fontId="11" fillId="0" borderId="15" xfId="65" applyNumberFormat="1" applyFont="1" applyBorder="1" applyAlignment="1" applyProtection="1">
      <alignment vertical="center"/>
      <protection/>
    </xf>
    <xf numFmtId="0" fontId="5" fillId="0" borderId="16" xfId="49" applyFont="1" applyFill="1" applyBorder="1" applyAlignment="1" applyProtection="1">
      <alignment horizontal="center" vertical="center"/>
      <protection/>
    </xf>
    <xf numFmtId="0" fontId="5" fillId="0" borderId="12" xfId="49" applyFont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 applyProtection="1">
      <alignment vertical="center"/>
      <protection hidden="1"/>
    </xf>
    <xf numFmtId="177" fontId="11" fillId="34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vertical="center"/>
    </xf>
    <xf numFmtId="177" fontId="11" fillId="34" borderId="17" xfId="0" applyNumberFormat="1" applyFont="1" applyFill="1" applyBorder="1" applyAlignment="1" applyProtection="1">
      <alignment vertical="center"/>
      <protection hidden="1"/>
    </xf>
    <xf numFmtId="177" fontId="11" fillId="34" borderId="18" xfId="0" applyNumberFormat="1" applyFont="1" applyFill="1" applyBorder="1" applyAlignment="1" applyProtection="1">
      <alignment vertical="center"/>
      <protection hidden="1"/>
    </xf>
    <xf numFmtId="177" fontId="5" fillId="34" borderId="17" xfId="0" applyNumberFormat="1" applyFont="1" applyFill="1" applyBorder="1" applyAlignment="1" applyProtection="1">
      <alignment vertical="center"/>
      <protection hidden="1"/>
    </xf>
    <xf numFmtId="177" fontId="5" fillId="34" borderId="18" xfId="0" applyNumberFormat="1" applyFont="1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77" fontId="11" fillId="34" borderId="20" xfId="0" applyNumberFormat="1" applyFont="1" applyFill="1" applyBorder="1" applyAlignment="1" applyProtection="1">
      <alignment vertical="center"/>
      <protection hidden="1"/>
    </xf>
    <xf numFmtId="177" fontId="5" fillId="34" borderId="21" xfId="0" applyNumberFormat="1" applyFont="1" applyFill="1" applyBorder="1" applyAlignment="1" applyProtection="1">
      <alignment vertical="center"/>
      <protection hidden="1"/>
    </xf>
    <xf numFmtId="177" fontId="11" fillId="0" borderId="17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5" fillId="34" borderId="22" xfId="0" applyNumberFormat="1" applyFont="1" applyFill="1" applyBorder="1" applyAlignment="1" applyProtection="1">
      <alignment vertical="center"/>
      <protection hidden="1"/>
    </xf>
    <xf numFmtId="177" fontId="11" fillId="0" borderId="23" xfId="0" applyNumberFormat="1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vertical="center"/>
      <protection hidden="1"/>
    </xf>
    <xf numFmtId="177" fontId="11" fillId="0" borderId="24" xfId="0" applyNumberFormat="1" applyFont="1" applyFill="1" applyBorder="1" applyAlignment="1" applyProtection="1">
      <alignment vertical="center"/>
      <protection hidden="1"/>
    </xf>
    <xf numFmtId="9" fontId="11" fillId="0" borderId="0" xfId="0" applyNumberFormat="1" applyFont="1" applyFill="1" applyBorder="1" applyAlignment="1">
      <alignment horizontal="center" vertical="center"/>
    </xf>
    <xf numFmtId="6" fontId="11" fillId="0" borderId="0" xfId="65" applyNumberFormat="1" applyFont="1" applyFill="1" applyBorder="1" applyAlignment="1" applyProtection="1">
      <alignment vertical="center"/>
      <protection locked="0"/>
    </xf>
    <xf numFmtId="0" fontId="11" fillId="0" borderId="0" xfId="49" applyFont="1" applyFill="1" applyBorder="1" applyAlignment="1" applyProtection="1">
      <alignment vertical="center"/>
      <protection locked="0"/>
    </xf>
    <xf numFmtId="172" fontId="11" fillId="0" borderId="0" xfId="65" applyFont="1" applyFill="1" applyBorder="1" applyAlignment="1" applyProtection="1">
      <alignment/>
      <protection locked="0"/>
    </xf>
    <xf numFmtId="0" fontId="11" fillId="0" borderId="0" xfId="49" applyFont="1" applyFill="1" applyBorder="1" applyProtection="1">
      <alignment/>
      <protection locked="0"/>
    </xf>
    <xf numFmtId="6" fontId="5" fillId="0" borderId="0" xfId="65" applyNumberFormat="1" applyFont="1" applyFill="1" applyBorder="1" applyAlignment="1" applyProtection="1">
      <alignment vertical="center"/>
      <protection locked="0"/>
    </xf>
    <xf numFmtId="0" fontId="11" fillId="0" borderId="0" xfId="49" applyFont="1" applyFill="1" applyBorder="1" applyAlignment="1" applyProtection="1">
      <alignment horizontal="right" vertical="center"/>
      <protection locked="0"/>
    </xf>
    <xf numFmtId="0" fontId="29" fillId="0" borderId="0" xfId="49" applyFont="1" applyFill="1" applyBorder="1" applyAlignment="1" applyProtection="1">
      <alignment horizontal="center" vertical="center"/>
      <protection locked="0"/>
    </xf>
    <xf numFmtId="0" fontId="30" fillId="0" borderId="0" xfId="49" applyFont="1" applyFill="1" applyBorder="1" applyAlignment="1" applyProtection="1">
      <alignment vertical="center"/>
      <protection locked="0"/>
    </xf>
    <xf numFmtId="6" fontId="30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49" applyFont="1" applyFill="1" applyBorder="1" applyAlignment="1" applyProtection="1">
      <alignment vertical="center"/>
      <protection locked="0"/>
    </xf>
    <xf numFmtId="0" fontId="28" fillId="0" borderId="0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vertical="center"/>
      <protection/>
    </xf>
    <xf numFmtId="0" fontId="11" fillId="0" borderId="0" xfId="49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1" fillId="0" borderId="0" xfId="49" applyFont="1" applyFill="1" applyBorder="1" applyAlignment="1" applyProtection="1">
      <alignment horizontal="right" vertical="center"/>
      <protection/>
    </xf>
    <xf numFmtId="0" fontId="29" fillId="0" borderId="0" xfId="49" applyFont="1" applyFill="1" applyBorder="1" applyAlignment="1" applyProtection="1">
      <alignment horizontal="center" vertical="center"/>
      <protection/>
    </xf>
    <xf numFmtId="1" fontId="5" fillId="0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49" applyFont="1" applyAlignment="1" applyProtection="1">
      <alignment vertical="center"/>
      <protection locked="0"/>
    </xf>
    <xf numFmtId="177" fontId="32" fillId="0" borderId="17" xfId="65" applyNumberFormat="1" applyFont="1" applyFill="1" applyBorder="1" applyAlignment="1" applyProtection="1">
      <alignment vertical="center"/>
      <protection locked="0"/>
    </xf>
    <xf numFmtId="177" fontId="11" fillId="0" borderId="17" xfId="65" applyNumberFormat="1" applyFont="1" applyFill="1" applyBorder="1" applyAlignment="1" applyProtection="1">
      <alignment vertical="center"/>
      <protection locked="0"/>
    </xf>
    <xf numFmtId="177" fontId="11" fillId="0" borderId="18" xfId="65" applyNumberFormat="1" applyFont="1" applyFill="1" applyBorder="1" applyAlignment="1" applyProtection="1">
      <alignment vertical="center"/>
      <protection locked="0"/>
    </xf>
    <xf numFmtId="177" fontId="11" fillId="0" borderId="23" xfId="65" applyNumberFormat="1" applyFont="1" applyBorder="1" applyAlignment="1" applyProtection="1">
      <alignment vertical="center"/>
      <protection locked="0"/>
    </xf>
    <xf numFmtId="177" fontId="11" fillId="0" borderId="15" xfId="65" applyNumberFormat="1" applyFont="1" applyBorder="1" applyAlignment="1" applyProtection="1">
      <alignment vertical="center"/>
      <protection locked="0"/>
    </xf>
    <xf numFmtId="177" fontId="11" fillId="0" borderId="25" xfId="65" applyNumberFormat="1" applyFont="1" applyBorder="1" applyAlignment="1" applyProtection="1">
      <alignment vertical="center"/>
      <protection locked="0"/>
    </xf>
    <xf numFmtId="177" fontId="11" fillId="0" borderId="17" xfId="65" applyNumberFormat="1" applyFont="1" applyBorder="1" applyAlignment="1" applyProtection="1">
      <alignment vertical="center"/>
      <protection locked="0"/>
    </xf>
    <xf numFmtId="177" fontId="11" fillId="0" borderId="18" xfId="65" applyNumberFormat="1" applyFont="1" applyBorder="1" applyAlignment="1" applyProtection="1">
      <alignment vertical="center"/>
      <protection locked="0"/>
    </xf>
    <xf numFmtId="177" fontId="11" fillId="0" borderId="0" xfId="65" applyNumberFormat="1" applyFont="1" applyFill="1" applyBorder="1" applyAlignment="1" applyProtection="1">
      <alignment vertical="center"/>
      <protection locked="0"/>
    </xf>
    <xf numFmtId="177" fontId="11" fillId="0" borderId="26" xfId="65" applyNumberFormat="1" applyFont="1" applyFill="1" applyBorder="1" applyAlignment="1" applyProtection="1">
      <alignment vertical="center"/>
      <protection locked="0"/>
    </xf>
    <xf numFmtId="172" fontId="11" fillId="0" borderId="0" xfId="65" applyFont="1" applyAlignment="1" applyProtection="1">
      <alignment vertical="center"/>
      <protection locked="0"/>
    </xf>
    <xf numFmtId="0" fontId="11" fillId="0" borderId="0" xfId="49" applyFont="1" applyProtection="1">
      <alignment/>
      <protection locked="0"/>
    </xf>
    <xf numFmtId="172" fontId="11" fillId="0" borderId="0" xfId="65" applyFont="1" applyAlignment="1" applyProtection="1">
      <alignment/>
      <protection locked="0"/>
    </xf>
    <xf numFmtId="0" fontId="11" fillId="0" borderId="27" xfId="49" applyFont="1" applyFill="1" applyBorder="1" applyAlignment="1" applyProtection="1">
      <alignment vertical="center"/>
      <protection/>
    </xf>
    <xf numFmtId="0" fontId="11" fillId="0" borderId="12" xfId="49" applyFont="1" applyBorder="1" applyAlignment="1" applyProtection="1">
      <alignment horizontal="left" vertical="center"/>
      <protection/>
    </xf>
    <xf numFmtId="0" fontId="5" fillId="0" borderId="14" xfId="49" applyFont="1" applyBorder="1" applyAlignment="1" applyProtection="1">
      <alignment horizontal="right" vertical="center"/>
      <protection/>
    </xf>
    <xf numFmtId="0" fontId="5" fillId="0" borderId="14" xfId="49" applyFont="1" applyBorder="1" applyAlignment="1" applyProtection="1">
      <alignment vertical="center"/>
      <protection/>
    </xf>
    <xf numFmtId="0" fontId="28" fillId="0" borderId="0" xfId="49" applyFont="1" applyBorder="1" applyAlignment="1" applyProtection="1">
      <alignment horizontal="right" vertical="center"/>
      <protection/>
    </xf>
    <xf numFmtId="177" fontId="11" fillId="0" borderId="23" xfId="65" applyNumberFormat="1" applyFont="1" applyBorder="1" applyAlignment="1" applyProtection="1">
      <alignment vertical="center"/>
      <protection/>
    </xf>
    <xf numFmtId="177" fontId="11" fillId="0" borderId="15" xfId="65" applyNumberFormat="1" applyFont="1" applyBorder="1" applyAlignment="1" applyProtection="1">
      <alignment vertical="center"/>
      <protection/>
    </xf>
    <xf numFmtId="177" fontId="11" fillId="0" borderId="25" xfId="65" applyNumberFormat="1" applyFont="1" applyBorder="1" applyAlignment="1" applyProtection="1">
      <alignment vertical="center"/>
      <protection/>
    </xf>
    <xf numFmtId="177" fontId="11" fillId="34" borderId="17" xfId="65" applyNumberFormat="1" applyFont="1" applyFill="1" applyBorder="1" applyAlignment="1" applyProtection="1">
      <alignment vertical="center"/>
      <protection/>
    </xf>
    <xf numFmtId="177" fontId="11" fillId="34" borderId="18" xfId="65" applyNumberFormat="1" applyFont="1" applyFill="1" applyBorder="1" applyAlignment="1" applyProtection="1">
      <alignment vertical="center"/>
      <protection/>
    </xf>
    <xf numFmtId="177" fontId="5" fillId="34" borderId="15" xfId="65" applyNumberFormat="1" applyFont="1" applyFill="1" applyBorder="1" applyAlignment="1" applyProtection="1">
      <alignment vertical="center"/>
      <protection/>
    </xf>
    <xf numFmtId="177" fontId="5" fillId="34" borderId="17" xfId="65" applyNumberFormat="1" applyFont="1" applyFill="1" applyBorder="1" applyAlignment="1" applyProtection="1">
      <alignment vertical="center"/>
      <protection/>
    </xf>
    <xf numFmtId="177" fontId="5" fillId="34" borderId="18" xfId="65" applyNumberFormat="1" applyFont="1" applyFill="1" applyBorder="1" applyAlignment="1" applyProtection="1">
      <alignment vertical="center"/>
      <protection/>
    </xf>
    <xf numFmtId="177" fontId="33" fillId="34" borderId="15" xfId="65" applyNumberFormat="1" applyFont="1" applyFill="1" applyBorder="1" applyAlignment="1" applyProtection="1">
      <alignment vertical="center"/>
      <protection/>
    </xf>
    <xf numFmtId="177" fontId="33" fillId="34" borderId="17" xfId="65" applyNumberFormat="1" applyFont="1" applyFill="1" applyBorder="1" applyAlignment="1" applyProtection="1">
      <alignment vertical="center"/>
      <protection/>
    </xf>
    <xf numFmtId="177" fontId="33" fillId="34" borderId="18" xfId="65" applyNumberFormat="1" applyFont="1" applyFill="1" applyBorder="1" applyAlignment="1" applyProtection="1">
      <alignment vertical="center"/>
      <protection/>
    </xf>
    <xf numFmtId="177" fontId="11" fillId="34" borderId="0" xfId="65" applyNumberFormat="1" applyFont="1" applyFill="1" applyBorder="1" applyAlignment="1" applyProtection="1">
      <alignment vertical="center"/>
      <protection/>
    </xf>
    <xf numFmtId="177" fontId="11" fillId="34" borderId="26" xfId="65" applyNumberFormat="1" applyFont="1" applyFill="1" applyBorder="1" applyAlignment="1" applyProtection="1">
      <alignment vertical="center"/>
      <protection/>
    </xf>
    <xf numFmtId="177" fontId="5" fillId="34" borderId="28" xfId="65" applyNumberFormat="1" applyFont="1" applyFill="1" applyBorder="1" applyAlignment="1" applyProtection="1">
      <alignment vertical="center"/>
      <protection/>
    </xf>
    <xf numFmtId="177" fontId="5" fillId="34" borderId="25" xfId="65" applyNumberFormat="1" applyFont="1" applyFill="1" applyBorder="1" applyAlignment="1" applyProtection="1">
      <alignment vertical="center"/>
      <protection/>
    </xf>
    <xf numFmtId="177" fontId="5" fillId="34" borderId="29" xfId="65" applyNumberFormat="1" applyFont="1" applyFill="1" applyBorder="1" applyAlignment="1" applyProtection="1">
      <alignment vertical="center"/>
      <protection/>
    </xf>
    <xf numFmtId="177" fontId="5" fillId="34" borderId="30" xfId="65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177" fontId="11" fillId="34" borderId="17" xfId="0" applyNumberFormat="1" applyFont="1" applyFill="1" applyBorder="1" applyAlignment="1" applyProtection="1">
      <alignment horizontal="right" vertical="center"/>
      <protection/>
    </xf>
    <xf numFmtId="177" fontId="11" fillId="34" borderId="18" xfId="0" applyNumberFormat="1" applyFont="1" applyFill="1" applyBorder="1" applyAlignment="1" applyProtection="1">
      <alignment horizontal="right" vertical="center"/>
      <protection/>
    </xf>
    <xf numFmtId="0" fontId="11" fillId="0" borderId="31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177" fontId="11" fillId="34" borderId="17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9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1" fillId="0" borderId="33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9" fontId="11" fillId="0" borderId="23" xfId="0" applyNumberFormat="1" applyFont="1" applyFill="1" applyBorder="1" applyAlignment="1" applyProtection="1">
      <alignment horizontal="center" vertical="center"/>
      <protection/>
    </xf>
    <xf numFmtId="9" fontId="11" fillId="0" borderId="15" xfId="0" applyNumberFormat="1" applyFont="1" applyFill="1" applyBorder="1" applyAlignment="1" applyProtection="1">
      <alignment horizontal="center" vertical="center"/>
      <protection/>
    </xf>
    <xf numFmtId="9" fontId="11" fillId="0" borderId="25" xfId="0" applyNumberFormat="1" applyFont="1" applyFill="1" applyBorder="1" applyAlignment="1" applyProtection="1">
      <alignment horizontal="center" vertical="center"/>
      <protection/>
    </xf>
    <xf numFmtId="9" fontId="11" fillId="34" borderId="20" xfId="0" applyNumberFormat="1" applyFont="1" applyFill="1" applyBorder="1" applyAlignment="1" applyProtection="1">
      <alignment horizontal="center" vertical="center"/>
      <protection/>
    </xf>
    <xf numFmtId="9" fontId="11" fillId="34" borderId="17" xfId="0" applyNumberFormat="1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9" fontId="11" fillId="34" borderId="21" xfId="0" applyNumberFormat="1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Fill="1" applyBorder="1" applyAlignment="1" applyProtection="1">
      <alignment horizontal="center" vertical="center"/>
      <protection/>
    </xf>
    <xf numFmtId="9" fontId="11" fillId="0" borderId="26" xfId="0" applyNumberFormat="1" applyFont="1" applyFill="1" applyBorder="1" applyAlignment="1" applyProtection="1">
      <alignment horizontal="center" vertical="center"/>
      <protection/>
    </xf>
    <xf numFmtId="177" fontId="5" fillId="34" borderId="21" xfId="0" applyNumberFormat="1" applyFont="1" applyFill="1" applyBorder="1" applyAlignment="1" applyProtection="1">
      <alignment horizontal="right" vertical="center"/>
      <protection/>
    </xf>
    <xf numFmtId="177" fontId="5" fillId="34" borderId="22" xfId="0" applyNumberFormat="1" applyFont="1" applyFill="1" applyBorder="1" applyAlignment="1" applyProtection="1">
      <alignment horizontal="right" vertical="center"/>
      <protection/>
    </xf>
    <xf numFmtId="177" fontId="5" fillId="0" borderId="23" xfId="0" applyNumberFormat="1" applyFont="1" applyFill="1" applyBorder="1" applyAlignment="1" applyProtection="1">
      <alignment horizontal="right" vertical="center"/>
      <protection/>
    </xf>
    <xf numFmtId="177" fontId="5" fillId="0" borderId="15" xfId="0" applyNumberFormat="1" applyFont="1" applyFill="1" applyBorder="1" applyAlignment="1" applyProtection="1">
      <alignment horizontal="right" vertical="center"/>
      <protection/>
    </xf>
    <xf numFmtId="177" fontId="5" fillId="0" borderId="25" xfId="0" applyNumberFormat="1" applyFont="1" applyFill="1" applyBorder="1" applyAlignment="1" applyProtection="1">
      <alignment horizontal="right" vertical="center"/>
      <protection/>
    </xf>
    <xf numFmtId="177" fontId="11" fillId="34" borderId="20" xfId="0" applyNumberFormat="1" applyFont="1" applyFill="1" applyBorder="1" applyAlignment="1" applyProtection="1">
      <alignment horizontal="right" vertical="center"/>
      <protection/>
    </xf>
    <xf numFmtId="177" fontId="11" fillId="34" borderId="35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177" fontId="5" fillId="34" borderId="29" xfId="0" applyNumberFormat="1" applyFont="1" applyFill="1" applyBorder="1" applyAlignment="1" applyProtection="1">
      <alignment horizontal="right" vertical="center"/>
      <protection/>
    </xf>
    <xf numFmtId="177" fontId="5" fillId="34" borderId="30" xfId="0" applyNumberFormat="1" applyFont="1" applyFill="1" applyBorder="1" applyAlignment="1" applyProtection="1">
      <alignment horizontal="right" vertical="center"/>
      <protection/>
    </xf>
    <xf numFmtId="175" fontId="11" fillId="0" borderId="36" xfId="0" applyNumberFormat="1" applyFont="1" applyFill="1" applyBorder="1" applyAlignment="1" applyProtection="1">
      <alignment horizontal="center" vertical="center"/>
      <protection locked="0"/>
    </xf>
    <xf numFmtId="175" fontId="11" fillId="0" borderId="20" xfId="0" applyNumberFormat="1" applyFont="1" applyFill="1" applyBorder="1" applyAlignment="1" applyProtection="1">
      <alignment horizontal="center" vertical="center"/>
      <protection locked="0"/>
    </xf>
    <xf numFmtId="175" fontId="11" fillId="0" borderId="35" xfId="0" applyNumberFormat="1" applyFont="1" applyFill="1" applyBorder="1" applyAlignment="1" applyProtection="1">
      <alignment horizontal="center" vertical="center"/>
      <protection locked="0"/>
    </xf>
    <xf numFmtId="175" fontId="11" fillId="0" borderId="28" xfId="0" applyNumberFormat="1" applyFont="1" applyFill="1" applyBorder="1" applyAlignment="1" applyProtection="1">
      <alignment horizontal="center" vertical="center"/>
      <protection locked="0"/>
    </xf>
    <xf numFmtId="175" fontId="11" fillId="0" borderId="17" xfId="0" applyNumberFormat="1" applyFont="1" applyFill="1" applyBorder="1" applyAlignment="1" applyProtection="1">
      <alignment horizontal="center" vertical="center"/>
      <protection locked="0"/>
    </xf>
    <xf numFmtId="17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9" fontId="11" fillId="0" borderId="15" xfId="0" applyNumberFormat="1" applyFont="1" applyFill="1" applyBorder="1" applyAlignment="1" applyProtection="1">
      <alignment horizontal="center" vertical="center"/>
      <protection locked="0"/>
    </xf>
    <xf numFmtId="175" fontId="11" fillId="0" borderId="21" xfId="0" applyNumberFormat="1" applyFont="1" applyFill="1" applyBorder="1" applyAlignment="1" applyProtection="1">
      <alignment horizontal="center" vertical="center"/>
      <protection locked="0"/>
    </xf>
    <xf numFmtId="175" fontId="11" fillId="0" borderId="22" xfId="0" applyNumberFormat="1" applyFont="1" applyFill="1" applyBorder="1" applyAlignment="1" applyProtection="1">
      <alignment horizontal="center" vertical="center"/>
      <protection locked="0"/>
    </xf>
    <xf numFmtId="177" fontId="11" fillId="0" borderId="29" xfId="0" applyNumberFormat="1" applyFont="1" applyFill="1" applyBorder="1" applyAlignment="1" applyProtection="1">
      <alignment horizontal="right" vertical="center"/>
      <protection locked="0"/>
    </xf>
    <xf numFmtId="177" fontId="11" fillId="0" borderId="30" xfId="0" applyNumberFormat="1" applyFont="1" applyFill="1" applyBorder="1" applyAlignment="1" applyProtection="1">
      <alignment horizontal="right" vertical="center"/>
      <protection locked="0"/>
    </xf>
    <xf numFmtId="177" fontId="11" fillId="34" borderId="21" xfId="0" applyNumberFormat="1" applyFont="1" applyFill="1" applyBorder="1" applyAlignment="1" applyProtection="1">
      <alignment vertical="center"/>
      <protection hidden="1"/>
    </xf>
    <xf numFmtId="177" fontId="11" fillId="34" borderId="22" xfId="0" applyNumberFormat="1" applyFont="1" applyFill="1" applyBorder="1" applyAlignment="1" applyProtection="1">
      <alignment vertical="center"/>
      <protection hidden="1"/>
    </xf>
    <xf numFmtId="1" fontId="5" fillId="33" borderId="11" xfId="0" applyNumberFormat="1" applyFont="1" applyFill="1" applyBorder="1" applyAlignment="1" applyProtection="1">
      <alignment horizontal="center" vertical="center"/>
      <protection hidden="1"/>
    </xf>
    <xf numFmtId="175" fontId="28" fillId="34" borderId="17" xfId="0" applyNumberFormat="1" applyFont="1" applyFill="1" applyBorder="1" applyAlignment="1" applyProtection="1">
      <alignment horizontal="right"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28" fillId="0" borderId="31" xfId="0" applyFont="1" applyFill="1" applyBorder="1" applyAlignment="1" applyProtection="1">
      <alignment vertical="center"/>
      <protection hidden="1"/>
    </xf>
    <xf numFmtId="177" fontId="34" fillId="0" borderId="23" xfId="0" applyNumberFormat="1" applyFont="1" applyFill="1" applyBorder="1" applyAlignment="1" applyProtection="1">
      <alignment vertical="center"/>
      <protection hidden="1"/>
    </xf>
    <xf numFmtId="177" fontId="28" fillId="0" borderId="15" xfId="0" applyNumberFormat="1" applyFont="1" applyFill="1" applyBorder="1" applyAlignment="1" applyProtection="1">
      <alignment vertical="center"/>
      <protection hidden="1"/>
    </xf>
    <xf numFmtId="177" fontId="28" fillId="0" borderId="25" xfId="0" applyNumberFormat="1" applyFont="1" applyFill="1" applyBorder="1" applyAlignment="1" applyProtection="1">
      <alignment vertical="center"/>
      <protection hidden="1"/>
    </xf>
    <xf numFmtId="175" fontId="28" fillId="34" borderId="17" xfId="0" applyNumberFormat="1" applyFont="1" applyFill="1" applyBorder="1" applyAlignment="1" applyProtection="1">
      <alignment vertical="center"/>
      <protection hidden="1"/>
    </xf>
    <xf numFmtId="175" fontId="28" fillId="34" borderId="18" xfId="0" applyNumberFormat="1" applyFont="1" applyFill="1" applyBorder="1" applyAlignment="1" applyProtection="1">
      <alignment vertical="center"/>
      <protection hidden="1"/>
    </xf>
    <xf numFmtId="0" fontId="28" fillId="35" borderId="32" xfId="0" applyFont="1" applyFill="1" applyBorder="1" applyAlignment="1" applyProtection="1">
      <alignment vertical="center"/>
      <protection hidden="1"/>
    </xf>
    <xf numFmtId="175" fontId="28" fillId="35" borderId="0" xfId="0" applyNumberFormat="1" applyFont="1" applyFill="1" applyBorder="1" applyAlignment="1" applyProtection="1">
      <alignment horizontal="right" vertical="center"/>
      <protection hidden="1"/>
    </xf>
    <xf numFmtId="175" fontId="28" fillId="35" borderId="0" xfId="0" applyNumberFormat="1" applyFont="1" applyFill="1" applyBorder="1" applyAlignment="1" applyProtection="1">
      <alignment vertical="center"/>
      <protection hidden="1"/>
    </xf>
    <xf numFmtId="175" fontId="28" fillId="35" borderId="26" xfId="0" applyNumberFormat="1" applyFont="1" applyFill="1" applyBorder="1" applyAlignment="1" applyProtection="1">
      <alignment vertical="center"/>
      <protection hidden="1"/>
    </xf>
    <xf numFmtId="177" fontId="11" fillId="35" borderId="23" xfId="0" applyNumberFormat="1" applyFont="1" applyFill="1" applyBorder="1" applyAlignment="1" applyProtection="1">
      <alignment vertical="center"/>
      <protection hidden="1"/>
    </xf>
    <xf numFmtId="177" fontId="11" fillId="35" borderId="15" xfId="0" applyNumberFormat="1" applyFont="1" applyFill="1" applyBorder="1" applyAlignment="1" applyProtection="1">
      <alignment vertical="center"/>
      <protection hidden="1"/>
    </xf>
    <xf numFmtId="177" fontId="11" fillId="35" borderId="25" xfId="0" applyNumberFormat="1" applyFont="1" applyFill="1" applyBorder="1" applyAlignment="1" applyProtection="1">
      <alignment vertical="center"/>
      <protection hidden="1"/>
    </xf>
    <xf numFmtId="0" fontId="11" fillId="0" borderId="37" xfId="0" applyFont="1" applyFill="1" applyBorder="1" applyAlignment="1" applyProtection="1">
      <alignment vertical="center"/>
      <protection/>
    </xf>
    <xf numFmtId="172" fontId="11" fillId="0" borderId="23" xfId="65" applyFont="1" applyBorder="1" applyAlignment="1" applyProtection="1">
      <alignment vertical="center"/>
      <protection/>
    </xf>
    <xf numFmtId="172" fontId="11" fillId="0" borderId="25" xfId="65" applyFont="1" applyBorder="1" applyAlignment="1" applyProtection="1">
      <alignment vertical="center"/>
      <protection/>
    </xf>
    <xf numFmtId="177" fontId="11" fillId="0" borderId="23" xfId="65" applyNumberFormat="1" applyFont="1" applyFill="1" applyBorder="1" applyAlignment="1" applyProtection="1">
      <alignment vertical="center"/>
      <protection/>
    </xf>
    <xf numFmtId="177" fontId="11" fillId="0" borderId="15" xfId="65" applyNumberFormat="1" applyFont="1" applyFill="1" applyBorder="1" applyAlignment="1" applyProtection="1">
      <alignment vertical="center"/>
      <protection/>
    </xf>
    <xf numFmtId="177" fontId="11" fillId="0" borderId="25" xfId="65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28" fillId="0" borderId="0" xfId="49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177" fontId="11" fillId="0" borderId="28" xfId="0" applyNumberFormat="1" applyFont="1" applyFill="1" applyBorder="1" applyAlignment="1" applyProtection="1">
      <alignment vertical="center"/>
      <protection hidden="1" locked="0"/>
    </xf>
    <xf numFmtId="177" fontId="11" fillId="0" borderId="17" xfId="0" applyNumberFormat="1" applyFont="1" applyFill="1" applyBorder="1" applyAlignment="1" applyProtection="1">
      <alignment vertical="center"/>
      <protection hidden="1" locked="0"/>
    </xf>
    <xf numFmtId="177" fontId="5" fillId="34" borderId="28" xfId="0" applyNumberFormat="1" applyFont="1" applyFill="1" applyBorder="1" applyAlignment="1" applyProtection="1">
      <alignment vertical="center"/>
      <protection hidden="1"/>
    </xf>
    <xf numFmtId="177" fontId="5" fillId="34" borderId="25" xfId="0" applyNumberFormat="1" applyFont="1" applyFill="1" applyBorder="1" applyAlignment="1" applyProtection="1">
      <alignment vertical="center"/>
      <protection hidden="1"/>
    </xf>
    <xf numFmtId="0" fontId="11" fillId="0" borderId="32" xfId="0" applyFont="1" applyFill="1" applyBorder="1" applyAlignment="1" applyProtection="1">
      <alignment vertical="center"/>
      <protection hidden="1"/>
    </xf>
    <xf numFmtId="0" fontId="11" fillId="0" borderId="26" xfId="0" applyFont="1" applyFill="1" applyBorder="1" applyAlignment="1" applyProtection="1">
      <alignment vertical="center"/>
      <protection hidden="1"/>
    </xf>
    <xf numFmtId="10" fontId="11" fillId="34" borderId="28" xfId="0" applyNumberFormat="1" applyFont="1" applyFill="1" applyBorder="1" applyAlignment="1" applyProtection="1">
      <alignment vertical="center"/>
      <protection hidden="1"/>
    </xf>
    <xf numFmtId="10" fontId="11" fillId="35" borderId="28" xfId="0" applyNumberFormat="1" applyFont="1" applyFill="1" applyBorder="1" applyAlignment="1" applyProtection="1">
      <alignment vertical="center"/>
      <protection hidden="1" locked="0"/>
    </xf>
    <xf numFmtId="10" fontId="11" fillId="35" borderId="25" xfId="0" applyNumberFormat="1" applyFont="1" applyFill="1" applyBorder="1" applyAlignment="1" applyProtection="1">
      <alignment vertical="center"/>
      <protection hidden="1" locked="0"/>
    </xf>
    <xf numFmtId="0" fontId="5" fillId="0" borderId="16" xfId="0" applyFont="1" applyFill="1" applyBorder="1" applyAlignment="1" applyProtection="1">
      <alignment vertical="center"/>
      <protection hidden="1"/>
    </xf>
    <xf numFmtId="10" fontId="5" fillId="34" borderId="38" xfId="0" applyNumberFormat="1" applyFont="1" applyFill="1" applyBorder="1" applyAlignment="1" applyProtection="1">
      <alignment vertical="center"/>
      <protection hidden="1"/>
    </xf>
    <xf numFmtId="10" fontId="5" fillId="34" borderId="39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11" fillId="0" borderId="28" xfId="0" applyNumberFormat="1" applyFont="1" applyFill="1" applyBorder="1" applyAlignment="1" applyProtection="1">
      <alignment vertical="center"/>
      <protection hidden="1" locked="0"/>
    </xf>
    <xf numFmtId="10" fontId="11" fillId="0" borderId="25" xfId="0" applyNumberFormat="1" applyFont="1" applyFill="1" applyBorder="1" applyAlignment="1" applyProtection="1">
      <alignment vertical="center"/>
      <protection hidden="1" locked="0"/>
    </xf>
    <xf numFmtId="177" fontId="11" fillId="34" borderId="28" xfId="0" applyNumberFormat="1" applyFont="1" applyFill="1" applyBorder="1" applyAlignment="1" applyProtection="1">
      <alignment vertical="center"/>
      <protection hidden="1"/>
    </xf>
    <xf numFmtId="177" fontId="11" fillId="34" borderId="25" xfId="0" applyNumberFormat="1" applyFont="1" applyFill="1" applyBorder="1" applyAlignment="1" applyProtection="1">
      <alignment vertical="center"/>
      <protection hidden="1"/>
    </xf>
    <xf numFmtId="0" fontId="11" fillId="0" borderId="31" xfId="0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vertical="center"/>
      <protection hidden="1"/>
    </xf>
    <xf numFmtId="177" fontId="11" fillId="35" borderId="17" xfId="0" applyNumberFormat="1" applyFont="1" applyFill="1" applyBorder="1" applyAlignment="1" applyProtection="1">
      <alignment vertical="center"/>
      <protection hidden="1" locked="0"/>
    </xf>
    <xf numFmtId="10" fontId="11" fillId="34" borderId="17" xfId="52" applyNumberFormat="1" applyFont="1" applyFill="1" applyBorder="1" applyAlignment="1" applyProtection="1">
      <alignment horizontal="center" vertical="center"/>
      <protection hidden="1"/>
    </xf>
    <xf numFmtId="10" fontId="11" fillId="35" borderId="17" xfId="52" applyNumberFormat="1" applyFont="1" applyFill="1" applyBorder="1" applyAlignment="1" applyProtection="1">
      <alignment horizontal="center" vertical="center"/>
      <protection hidden="1" locked="0"/>
    </xf>
    <xf numFmtId="10" fontId="11" fillId="35" borderId="18" xfId="52" applyNumberFormat="1" applyFont="1" applyFill="1" applyBorder="1" applyAlignment="1" applyProtection="1">
      <alignment horizontal="center" vertical="center"/>
      <protection hidden="1" locked="0"/>
    </xf>
    <xf numFmtId="10" fontId="5" fillId="34" borderId="29" xfId="0" applyNumberFormat="1" applyFont="1" applyFill="1" applyBorder="1" applyAlignment="1" applyProtection="1">
      <alignment horizontal="center" vertical="center"/>
      <protection hidden="1"/>
    </xf>
    <xf numFmtId="10" fontId="5" fillId="34" borderId="30" xfId="0" applyNumberFormat="1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vertical="center"/>
      <protection hidden="1"/>
    </xf>
    <xf numFmtId="177" fontId="5" fillId="34" borderId="41" xfId="0" applyNumberFormat="1" applyFont="1" applyFill="1" applyBorder="1" applyAlignment="1" applyProtection="1">
      <alignment vertical="center"/>
      <protection hidden="1"/>
    </xf>
    <xf numFmtId="177" fontId="5" fillId="34" borderId="42" xfId="0" applyNumberFormat="1" applyFont="1" applyFill="1" applyBorder="1" applyAlignment="1" applyProtection="1">
      <alignment vertical="center"/>
      <protection hidden="1"/>
    </xf>
    <xf numFmtId="177" fontId="11" fillId="35" borderId="36" xfId="0" applyNumberFormat="1" applyFont="1" applyFill="1" applyBorder="1" applyAlignment="1" applyProtection="1">
      <alignment vertical="center"/>
      <protection hidden="1" locked="0"/>
    </xf>
    <xf numFmtId="177" fontId="11" fillId="35" borderId="43" xfId="0" applyNumberFormat="1" applyFont="1" applyFill="1" applyBorder="1" applyAlignment="1" applyProtection="1">
      <alignment vertical="center"/>
      <protection hidden="1" locked="0"/>
    </xf>
    <xf numFmtId="177" fontId="11" fillId="34" borderId="36" xfId="0" applyNumberFormat="1" applyFont="1" applyFill="1" applyBorder="1" applyAlignment="1" applyProtection="1">
      <alignment vertical="center"/>
      <protection hidden="1"/>
    </xf>
    <xf numFmtId="177" fontId="5" fillId="34" borderId="38" xfId="0" applyNumberFormat="1" applyFont="1" applyFill="1" applyBorder="1" applyAlignment="1" applyProtection="1">
      <alignment vertical="center"/>
      <protection hidden="1"/>
    </xf>
    <xf numFmtId="177" fontId="5" fillId="34" borderId="39" xfId="0" applyNumberFormat="1" applyFont="1" applyFill="1" applyBorder="1" applyAlignment="1" applyProtection="1">
      <alignment vertical="center"/>
      <protection hidden="1"/>
    </xf>
    <xf numFmtId="177" fontId="11" fillId="34" borderId="18" xfId="0" applyNumberFormat="1" applyFont="1" applyFill="1" applyBorder="1" applyAlignment="1" applyProtection="1">
      <alignment horizontal="right" vertical="center"/>
      <protection hidden="1"/>
    </xf>
    <xf numFmtId="177" fontId="5" fillId="34" borderId="29" xfId="0" applyNumberFormat="1" applyFont="1" applyFill="1" applyBorder="1" applyAlignment="1" applyProtection="1">
      <alignment vertical="center"/>
      <protection hidden="1"/>
    </xf>
    <xf numFmtId="177" fontId="5" fillId="34" borderId="30" xfId="0" applyNumberFormat="1" applyFont="1" applyFill="1" applyBorder="1" applyAlignment="1" applyProtection="1">
      <alignment vertical="center"/>
      <protection hidden="1"/>
    </xf>
    <xf numFmtId="177" fontId="11" fillId="34" borderId="35" xfId="0" applyNumberFormat="1" applyFont="1" applyFill="1" applyBorder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vertical="center"/>
      <protection hidden="1"/>
    </xf>
    <xf numFmtId="177" fontId="5" fillId="34" borderId="20" xfId="0" applyNumberFormat="1" applyFont="1" applyFill="1" applyBorder="1" applyAlignment="1" applyProtection="1">
      <alignment vertical="center"/>
      <protection hidden="1"/>
    </xf>
    <xf numFmtId="177" fontId="5" fillId="34" borderId="35" xfId="0" applyNumberFormat="1" applyFont="1" applyFill="1" applyBorder="1" applyAlignment="1" applyProtection="1">
      <alignment vertical="center"/>
      <protection hidden="1"/>
    </xf>
    <xf numFmtId="177" fontId="11" fillId="34" borderId="29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3" fontId="11" fillId="35" borderId="17" xfId="0" applyNumberFormat="1" applyFont="1" applyFill="1" applyBorder="1" applyAlignment="1" applyProtection="1">
      <alignment horizontal="center" vertical="center"/>
      <protection hidden="1" locked="0"/>
    </xf>
    <xf numFmtId="3" fontId="11" fillId="35" borderId="18" xfId="0" applyNumberFormat="1" applyFont="1" applyFill="1" applyBorder="1" applyAlignment="1" applyProtection="1">
      <alignment horizontal="center" vertical="center"/>
      <protection hidden="1" locked="0"/>
    </xf>
    <xf numFmtId="177" fontId="11" fillId="35" borderId="28" xfId="0" applyNumberFormat="1" applyFont="1" applyFill="1" applyBorder="1" applyAlignment="1" applyProtection="1">
      <alignment vertical="center"/>
      <protection hidden="1" locked="0"/>
    </xf>
    <xf numFmtId="177" fontId="11" fillId="35" borderId="25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3" fontId="11" fillId="35" borderId="0" xfId="0" applyNumberFormat="1" applyFont="1" applyFill="1" applyBorder="1" applyAlignment="1" applyProtection="1">
      <alignment vertical="center"/>
      <protection hidden="1"/>
    </xf>
    <xf numFmtId="3" fontId="11" fillId="35" borderId="26" xfId="0" applyNumberFormat="1" applyFont="1" applyFill="1" applyBorder="1" applyAlignment="1" applyProtection="1">
      <alignment vertical="center"/>
      <protection hidden="1"/>
    </xf>
    <xf numFmtId="3" fontId="11" fillId="34" borderId="28" xfId="0" applyNumberFormat="1" applyFont="1" applyFill="1" applyBorder="1" applyAlignment="1" applyProtection="1">
      <alignment horizontal="center" vertical="center"/>
      <protection hidden="1"/>
    </xf>
    <xf numFmtId="3" fontId="11" fillId="34" borderId="17" xfId="0" applyNumberFormat="1" applyFont="1" applyFill="1" applyBorder="1" applyAlignment="1" applyProtection="1">
      <alignment horizontal="center" vertical="center"/>
      <protection hidden="1"/>
    </xf>
    <xf numFmtId="3" fontId="11" fillId="34" borderId="18" xfId="0" applyNumberFormat="1" applyFont="1" applyFill="1" applyBorder="1" applyAlignment="1" applyProtection="1">
      <alignment horizontal="center" vertical="center"/>
      <protection hidden="1"/>
    </xf>
    <xf numFmtId="175" fontId="11" fillId="34" borderId="17" xfId="0" applyNumberFormat="1" applyFont="1" applyFill="1" applyBorder="1" applyAlignment="1" applyProtection="1">
      <alignment horizontal="center" vertical="center"/>
      <protection hidden="1"/>
    </xf>
    <xf numFmtId="175" fontId="11" fillId="35" borderId="17" xfId="0" applyNumberFormat="1" applyFont="1" applyFill="1" applyBorder="1" applyAlignment="1" applyProtection="1">
      <alignment horizontal="center" vertical="center"/>
      <protection hidden="1" locked="0"/>
    </xf>
    <xf numFmtId="175" fontId="11" fillId="35" borderId="18" xfId="0" applyNumberFormat="1" applyFont="1" applyFill="1" applyBorder="1" applyAlignment="1" applyProtection="1">
      <alignment horizontal="center" vertical="center"/>
      <protection hidden="1" locked="0"/>
    </xf>
    <xf numFmtId="177" fontId="11" fillId="34" borderId="30" xfId="0" applyNumberFormat="1" applyFont="1" applyFill="1" applyBorder="1" applyAlignment="1" applyProtection="1">
      <alignment vertical="center"/>
      <protection hidden="1"/>
    </xf>
    <xf numFmtId="174" fontId="11" fillId="0" borderId="0" xfId="44" applyNumberFormat="1" applyFont="1" applyAlignment="1" applyProtection="1">
      <alignment/>
      <protection hidden="1"/>
    </xf>
    <xf numFmtId="174" fontId="11" fillId="0" borderId="0" xfId="0" applyNumberFormat="1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33" fillId="0" borderId="11" xfId="0" applyFont="1" applyBorder="1" applyAlignment="1" applyProtection="1">
      <alignment horizontal="center" vertical="center"/>
      <protection hidden="1" locked="0"/>
    </xf>
    <xf numFmtId="0" fontId="33" fillId="33" borderId="11" xfId="0" applyFont="1" applyFill="1" applyBorder="1" applyAlignment="1" applyProtection="1">
      <alignment horizontal="center" vertical="center"/>
      <protection hidden="1"/>
    </xf>
    <xf numFmtId="0" fontId="33" fillId="33" borderId="19" xfId="0" applyFont="1" applyFill="1" applyBorder="1" applyAlignment="1" applyProtection="1">
      <alignment horizontal="center" vertical="center"/>
      <protection hidden="1"/>
    </xf>
    <xf numFmtId="4" fontId="11" fillId="0" borderId="12" xfId="0" applyNumberFormat="1" applyFont="1" applyBorder="1" applyAlignment="1" applyProtection="1">
      <alignment horizontal="left" vertical="center"/>
      <protection hidden="1"/>
    </xf>
    <xf numFmtId="177" fontId="5" fillId="34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35" fillId="0" borderId="12" xfId="0" applyFont="1" applyFill="1" applyBorder="1" applyAlignment="1" applyProtection="1">
      <alignment vertical="center"/>
      <protection hidden="1"/>
    </xf>
    <xf numFmtId="177" fontId="32" fillId="34" borderId="17" xfId="0" applyNumberFormat="1" applyFont="1" applyFill="1" applyBorder="1" applyAlignment="1" applyProtection="1">
      <alignment vertical="center"/>
      <protection hidden="1"/>
    </xf>
    <xf numFmtId="177" fontId="32" fillId="34" borderId="18" xfId="0" applyNumberFormat="1" applyFont="1" applyFill="1" applyBorder="1" applyAlignment="1" applyProtection="1">
      <alignment vertical="center"/>
      <protection hidden="1"/>
    </xf>
    <xf numFmtId="177" fontId="11" fillId="34" borderId="44" xfId="0" applyNumberFormat="1" applyFont="1" applyFill="1" applyBorder="1" applyAlignment="1" applyProtection="1">
      <alignment vertical="center"/>
      <protection hidden="1"/>
    </xf>
    <xf numFmtId="177" fontId="11" fillId="0" borderId="15" xfId="0" applyNumberFormat="1" applyFont="1" applyFill="1" applyBorder="1" applyAlignment="1" applyProtection="1">
      <alignment vertical="center"/>
      <protection hidden="1"/>
    </xf>
    <xf numFmtId="177" fontId="11" fillId="0" borderId="25" xfId="0" applyNumberFormat="1" applyFont="1" applyFill="1" applyBorder="1" applyAlignment="1" applyProtection="1">
      <alignment vertical="center"/>
      <protection hidden="1"/>
    </xf>
    <xf numFmtId="177" fontId="11" fillId="0" borderId="0" xfId="0" applyNumberFormat="1" applyFont="1" applyAlignment="1" applyProtection="1">
      <alignment vertical="center"/>
      <protection hidden="1"/>
    </xf>
    <xf numFmtId="178" fontId="11" fillId="0" borderId="0" xfId="0" applyNumberFormat="1" applyFont="1" applyAlignment="1" applyProtection="1">
      <alignment vertical="center"/>
      <protection hidden="1"/>
    </xf>
    <xf numFmtId="175" fontId="11" fillId="34" borderId="17" xfId="0" applyNumberFormat="1" applyFont="1" applyFill="1" applyBorder="1" applyAlignment="1" applyProtection="1">
      <alignment vertical="center"/>
      <protection hidden="1"/>
    </xf>
    <xf numFmtId="175" fontId="11" fillId="34" borderId="18" xfId="0" applyNumberFormat="1" applyFont="1" applyFill="1" applyBorder="1" applyAlignment="1" applyProtection="1">
      <alignment vertical="center"/>
      <protection hidden="1"/>
    </xf>
    <xf numFmtId="175" fontId="11" fillId="34" borderId="36" xfId="0" applyNumberFormat="1" applyFont="1" applyFill="1" applyBorder="1" applyAlignment="1" applyProtection="1">
      <alignment vertical="center"/>
      <protection hidden="1"/>
    </xf>
    <xf numFmtId="175" fontId="11" fillId="34" borderId="43" xfId="0" applyNumberFormat="1" applyFont="1" applyFill="1" applyBorder="1" applyAlignment="1" applyProtection="1">
      <alignment vertical="center"/>
      <protection hidden="1"/>
    </xf>
    <xf numFmtId="177" fontId="11" fillId="34" borderId="43" xfId="0" applyNumberFormat="1" applyFont="1" applyFill="1" applyBorder="1" applyAlignment="1" applyProtection="1">
      <alignment vertical="center"/>
      <protection hidden="1"/>
    </xf>
    <xf numFmtId="177" fontId="11" fillId="34" borderId="45" xfId="0" applyNumberFormat="1" applyFont="1" applyFill="1" applyBorder="1" applyAlignment="1" applyProtection="1">
      <alignment vertical="center"/>
      <protection hidden="1"/>
    </xf>
    <xf numFmtId="0" fontId="11" fillId="0" borderId="32" xfId="0" applyFont="1" applyBorder="1" applyAlignment="1" applyProtection="1">
      <alignment vertical="center"/>
      <protection hidden="1"/>
    </xf>
    <xf numFmtId="0" fontId="11" fillId="34" borderId="28" xfId="0" applyFont="1" applyFill="1" applyBorder="1" applyAlignment="1" applyProtection="1">
      <alignment vertical="center"/>
      <protection hidden="1"/>
    </xf>
    <xf numFmtId="0" fontId="11" fillId="34" borderId="38" xfId="0" applyFont="1" applyFill="1" applyBorder="1" applyAlignment="1" applyProtection="1">
      <alignment vertical="center"/>
      <protection hidden="1"/>
    </xf>
    <xf numFmtId="177" fontId="11" fillId="34" borderId="38" xfId="0" applyNumberFormat="1" applyFont="1" applyFill="1" applyBorder="1" applyAlignment="1" applyProtection="1">
      <alignment vertical="center"/>
      <protection hidden="1"/>
    </xf>
    <xf numFmtId="177" fontId="11" fillId="34" borderId="39" xfId="0" applyNumberFormat="1" applyFont="1" applyFill="1" applyBorder="1" applyAlignment="1" applyProtection="1">
      <alignment vertical="center"/>
      <protection hidden="1"/>
    </xf>
    <xf numFmtId="0" fontId="11" fillId="0" borderId="37" xfId="0" applyFont="1" applyFill="1" applyBorder="1" applyAlignment="1" applyProtection="1">
      <alignment/>
      <protection hidden="1"/>
    </xf>
    <xf numFmtId="0" fontId="5" fillId="33" borderId="46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 locked="0"/>
    </xf>
    <xf numFmtId="0" fontId="11" fillId="0" borderId="26" xfId="0" applyFont="1" applyFill="1" applyBorder="1" applyAlignment="1" applyProtection="1">
      <alignment/>
      <protection hidden="1" locked="0"/>
    </xf>
    <xf numFmtId="0" fontId="5" fillId="0" borderId="47" xfId="0" applyFont="1" applyFill="1" applyBorder="1" applyAlignment="1" applyProtection="1">
      <alignment horizontal="center" vertical="center"/>
      <protection hidden="1"/>
    </xf>
    <xf numFmtId="0" fontId="5" fillId="33" borderId="48" xfId="0" applyFont="1" applyFill="1" applyBorder="1" applyAlignment="1" applyProtection="1">
      <alignment horizontal="center" vertical="center"/>
      <protection hidden="1"/>
    </xf>
    <xf numFmtId="0" fontId="5" fillId="33" borderId="49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left" vertical="center"/>
      <protection hidden="1"/>
    </xf>
    <xf numFmtId="177" fontId="5" fillId="0" borderId="23" xfId="0" applyNumberFormat="1" applyFont="1" applyFill="1" applyBorder="1" applyAlignment="1" applyProtection="1">
      <alignment vertical="center"/>
      <protection hidden="1"/>
    </xf>
    <xf numFmtId="177" fontId="5" fillId="0" borderId="15" xfId="0" applyNumberFormat="1" applyFont="1" applyFill="1" applyBorder="1" applyAlignment="1" applyProtection="1">
      <alignment vertical="center"/>
      <protection hidden="1"/>
    </xf>
    <xf numFmtId="177" fontId="5" fillId="0" borderId="25" xfId="0" applyNumberFormat="1" applyFont="1" applyFill="1" applyBorder="1" applyAlignment="1" applyProtection="1">
      <alignment vertical="center"/>
      <protection hidden="1"/>
    </xf>
    <xf numFmtId="177" fontId="5" fillId="34" borderId="50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0" fontId="11" fillId="34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left" vertical="center"/>
      <protection hidden="1"/>
    </xf>
    <xf numFmtId="0" fontId="11" fillId="0" borderId="32" xfId="0" applyFont="1" applyFill="1" applyBorder="1" applyAlignment="1" applyProtection="1">
      <alignment horizontal="left" vertical="center"/>
      <protection hidden="1"/>
    </xf>
    <xf numFmtId="0" fontId="5" fillId="0" borderId="51" xfId="0" applyFont="1" applyFill="1" applyBorder="1" applyAlignment="1" applyProtection="1">
      <alignment horizontal="left" vertical="center"/>
      <protection hidden="1"/>
    </xf>
    <xf numFmtId="177" fontId="5" fillId="34" borderId="52" xfId="0" applyNumberFormat="1" applyFont="1" applyFill="1" applyBorder="1" applyAlignment="1" applyProtection="1">
      <alignment vertical="center"/>
      <protection hidden="1"/>
    </xf>
    <xf numFmtId="177" fontId="5" fillId="34" borderId="53" xfId="0" applyNumberFormat="1" applyFont="1" applyFill="1" applyBorder="1" applyAlignment="1" applyProtection="1">
      <alignment vertical="center"/>
      <protection hidden="1"/>
    </xf>
    <xf numFmtId="177" fontId="5" fillId="34" borderId="43" xfId="0" applyNumberFormat="1" applyFont="1" applyFill="1" applyBorder="1" applyAlignment="1" applyProtection="1">
      <alignment vertical="center"/>
      <protection hidden="1"/>
    </xf>
    <xf numFmtId="177" fontId="11" fillId="0" borderId="54" xfId="0" applyNumberFormat="1" applyFont="1" applyFill="1" applyBorder="1" applyAlignment="1" applyProtection="1">
      <alignment vertical="center"/>
      <protection hidden="1"/>
    </xf>
    <xf numFmtId="177" fontId="11" fillId="0" borderId="55" xfId="0" applyNumberFormat="1" applyFont="1" applyFill="1" applyBorder="1" applyAlignment="1" applyProtection="1">
      <alignment vertical="center"/>
      <protection hidden="1"/>
    </xf>
    <xf numFmtId="177" fontId="11" fillId="0" borderId="56" xfId="0" applyNumberFormat="1" applyFont="1" applyFill="1" applyBorder="1" applyAlignment="1" applyProtection="1">
      <alignment vertical="center"/>
      <protection hidden="1"/>
    </xf>
    <xf numFmtId="0" fontId="28" fillId="0" borderId="32" xfId="0" applyFont="1" applyFill="1" applyBorder="1" applyAlignment="1" applyProtection="1">
      <alignment vertical="center"/>
      <protection hidden="1"/>
    </xf>
    <xf numFmtId="177" fontId="11" fillId="0" borderId="57" xfId="0" applyNumberFormat="1" applyFont="1" applyFill="1" applyBorder="1" applyAlignment="1" applyProtection="1">
      <alignment vertical="center"/>
      <protection hidden="1"/>
    </xf>
    <xf numFmtId="177" fontId="11" fillId="0" borderId="43" xfId="0" applyNumberFormat="1" applyFont="1" applyFill="1" applyBorder="1" applyAlignment="1" applyProtection="1">
      <alignment vertical="center"/>
      <protection hidden="1"/>
    </xf>
    <xf numFmtId="177" fontId="5" fillId="34" borderId="56" xfId="0" applyNumberFormat="1" applyFont="1" applyFill="1" applyBorder="1" applyAlignment="1" applyProtection="1">
      <alignment vertical="center"/>
      <protection hidden="1"/>
    </xf>
    <xf numFmtId="177" fontId="5" fillId="34" borderId="26" xfId="0" applyNumberFormat="1" applyFont="1" applyFill="1" applyBorder="1" applyAlignment="1" applyProtection="1">
      <alignment vertical="center"/>
      <protection hidden="1"/>
    </xf>
    <xf numFmtId="0" fontId="36" fillId="0" borderId="0" xfId="48" applyFont="1" applyBorder="1" applyAlignment="1" applyProtection="1">
      <alignment horizontal="right" vertical="center"/>
      <protection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fill" vertical="center"/>
      <protection hidden="1"/>
    </xf>
    <xf numFmtId="0" fontId="11" fillId="0" borderId="32" xfId="0" applyFont="1" applyFill="1" applyBorder="1" applyAlignment="1" applyProtection="1">
      <alignment horizontal="fill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left" vertical="center"/>
      <protection hidden="1"/>
    </xf>
    <xf numFmtId="175" fontId="11" fillId="34" borderId="17" xfId="52" applyNumberFormat="1" applyFont="1" applyFill="1" applyBorder="1" applyAlignment="1" applyProtection="1">
      <alignment horizontal="center" vertical="center"/>
      <protection hidden="1"/>
    </xf>
    <xf numFmtId="175" fontId="11" fillId="34" borderId="18" xfId="52" applyNumberFormat="1" applyFont="1" applyFill="1" applyBorder="1" applyAlignment="1" applyProtection="1">
      <alignment horizontal="center" vertical="center"/>
      <protection hidden="1"/>
    </xf>
    <xf numFmtId="175" fontId="5" fillId="34" borderId="17" xfId="52" applyNumberFormat="1" applyFont="1" applyFill="1" applyBorder="1" applyAlignment="1" applyProtection="1">
      <alignment horizontal="center" vertical="center"/>
      <protection hidden="1"/>
    </xf>
    <xf numFmtId="175" fontId="5" fillId="34" borderId="18" xfId="52" applyNumberFormat="1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left" vertical="center"/>
      <protection hidden="1"/>
    </xf>
    <xf numFmtId="175" fontId="11" fillId="34" borderId="29" xfId="52" applyNumberFormat="1" applyFont="1" applyFill="1" applyBorder="1" applyAlignment="1" applyProtection="1">
      <alignment horizontal="center" vertical="center"/>
      <protection hidden="1"/>
    </xf>
    <xf numFmtId="175" fontId="11" fillId="34" borderId="30" xfId="52" applyNumberFormat="1" applyFont="1" applyFill="1" applyBorder="1" applyAlignment="1" applyProtection="1">
      <alignment horizontal="center" vertical="center"/>
      <protection hidden="1"/>
    </xf>
    <xf numFmtId="0" fontId="36" fillId="0" borderId="12" xfId="48" applyFont="1" applyBorder="1" applyAlignment="1" applyProtection="1">
      <alignment horizontal="right" vertical="center"/>
      <protection hidden="1"/>
    </xf>
    <xf numFmtId="177" fontId="11" fillId="35" borderId="24" xfId="0" applyNumberFormat="1" applyFont="1" applyFill="1" applyBorder="1" applyAlignment="1" applyProtection="1">
      <alignment vertical="center"/>
      <protection locked="0"/>
    </xf>
    <xf numFmtId="177" fontId="11" fillId="35" borderId="18" xfId="0" applyNumberFormat="1" applyFont="1" applyFill="1" applyBorder="1" applyAlignment="1" applyProtection="1">
      <alignment vertical="center"/>
      <protection locked="0"/>
    </xf>
    <xf numFmtId="177" fontId="11" fillId="35" borderId="35" xfId="0" applyNumberFormat="1" applyFont="1" applyFill="1" applyBorder="1" applyAlignment="1" applyProtection="1">
      <alignment vertical="center"/>
      <protection locked="0"/>
    </xf>
    <xf numFmtId="177" fontId="11" fillId="0" borderId="24" xfId="0" applyNumberFormat="1" applyFont="1" applyFill="1" applyBorder="1" applyAlignment="1" applyProtection="1">
      <alignment vertical="center"/>
      <protection locked="0"/>
    </xf>
    <xf numFmtId="177" fontId="11" fillId="0" borderId="20" xfId="0" applyNumberFormat="1" applyFont="1" applyFill="1" applyBorder="1" applyAlignment="1" applyProtection="1">
      <alignment vertical="center"/>
      <protection locked="0"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177" fontId="11" fillId="0" borderId="23" xfId="0" applyNumberFormat="1" applyFont="1" applyFill="1" applyBorder="1" applyAlignment="1" applyProtection="1">
      <alignment vertical="center"/>
      <protection locked="0"/>
    </xf>
    <xf numFmtId="177" fontId="11" fillId="35" borderId="17" xfId="0" applyNumberFormat="1" applyFont="1" applyFill="1" applyBorder="1" applyAlignment="1" applyProtection="1">
      <alignment vertical="center"/>
      <protection locked="0"/>
    </xf>
    <xf numFmtId="177" fontId="11" fillId="0" borderId="29" xfId="0" applyNumberFormat="1" applyFont="1" applyFill="1" applyBorder="1" applyAlignment="1" applyProtection="1">
      <alignment vertical="center"/>
      <protection locked="0"/>
    </xf>
    <xf numFmtId="177" fontId="11" fillId="0" borderId="30" xfId="0" applyNumberFormat="1" applyFont="1" applyFill="1" applyBorder="1" applyAlignment="1" applyProtection="1">
      <alignment vertical="center"/>
      <protection locked="0"/>
    </xf>
    <xf numFmtId="177" fontId="5" fillId="0" borderId="50" xfId="0" applyNumberFormat="1" applyFont="1" applyFill="1" applyBorder="1" applyAlignment="1" applyProtection="1">
      <alignment vertical="center"/>
      <protection locked="0"/>
    </xf>
    <xf numFmtId="177" fontId="11" fillId="36" borderId="28" xfId="0" applyNumberFormat="1" applyFont="1" applyFill="1" applyBorder="1" applyAlignment="1" applyProtection="1">
      <alignment vertical="center"/>
      <protection hidden="1"/>
    </xf>
    <xf numFmtId="6" fontId="28" fillId="0" borderId="0" xfId="65" applyNumberFormat="1" applyFont="1" applyBorder="1" applyAlignment="1" applyProtection="1">
      <alignment horizontal="center" vertical="center"/>
      <protection/>
    </xf>
    <xf numFmtId="6" fontId="28" fillId="36" borderId="23" xfId="0" applyNumberFormat="1" applyFont="1" applyFill="1" applyBorder="1" applyAlignment="1" applyProtection="1">
      <alignment horizontal="center" vertical="center"/>
      <protection/>
    </xf>
    <xf numFmtId="6" fontId="11" fillId="34" borderId="29" xfId="0" applyNumberFormat="1" applyFont="1" applyFill="1" applyBorder="1" applyAlignment="1" applyProtection="1">
      <alignment vertical="center"/>
      <protection hidden="1"/>
    </xf>
    <xf numFmtId="6" fontId="11" fillId="34" borderId="30" xfId="0" applyNumberFormat="1" applyFont="1" applyFill="1" applyBorder="1" applyAlignment="1" applyProtection="1">
      <alignment vertical="center"/>
      <protection hidden="1"/>
    </xf>
    <xf numFmtId="6" fontId="28" fillId="36" borderId="18" xfId="0" applyNumberFormat="1" applyFont="1" applyFill="1" applyBorder="1" applyAlignment="1" applyProtection="1">
      <alignment horizontal="center" vertical="center"/>
      <protection/>
    </xf>
    <xf numFmtId="0" fontId="32" fillId="0" borderId="12" xfId="48" applyFont="1" applyBorder="1" applyAlignment="1" applyProtection="1">
      <alignment horizontal="left" vertical="center" wrapText="1"/>
      <protection hidden="1" locked="0"/>
    </xf>
    <xf numFmtId="0" fontId="32" fillId="0" borderId="12" xfId="48" applyFont="1" applyBorder="1" applyAlignment="1" applyProtection="1">
      <alignment horizontal="left" vertical="center"/>
      <protection hidden="1" locked="0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49" applyFont="1" applyAlignment="1" applyProtection="1">
      <alignment vertical="center"/>
      <protection hidden="1"/>
    </xf>
    <xf numFmtId="0" fontId="11" fillId="0" borderId="0" xfId="49" applyFont="1" applyProtection="1">
      <alignment/>
      <protection hidden="1"/>
    </xf>
    <xf numFmtId="0" fontId="5" fillId="0" borderId="0" xfId="49" applyFont="1" applyBorder="1" applyAlignment="1" applyProtection="1">
      <alignment vertical="center"/>
      <protection hidden="1"/>
    </xf>
    <xf numFmtId="1" fontId="11" fillId="0" borderId="25" xfId="49" applyNumberFormat="1" applyFont="1" applyFill="1" applyBorder="1" applyAlignment="1" applyProtection="1">
      <alignment horizontal="center" vertical="center"/>
      <protection hidden="1"/>
    </xf>
    <xf numFmtId="177" fontId="11" fillId="34" borderId="20" xfId="65" applyNumberFormat="1" applyFont="1" applyFill="1" applyBorder="1" applyAlignment="1" applyProtection="1">
      <alignment vertical="center"/>
      <protection hidden="1"/>
    </xf>
    <xf numFmtId="177" fontId="11" fillId="34" borderId="35" xfId="65" applyNumberFormat="1" applyFont="1" applyFill="1" applyBorder="1" applyAlignment="1" applyProtection="1">
      <alignment vertical="center"/>
      <protection hidden="1"/>
    </xf>
    <xf numFmtId="177" fontId="11" fillId="34" borderId="17" xfId="65" applyNumberFormat="1" applyFont="1" applyFill="1" applyBorder="1" applyAlignment="1" applyProtection="1">
      <alignment vertical="center"/>
      <protection hidden="1"/>
    </xf>
    <xf numFmtId="177" fontId="11" fillId="34" borderId="18" xfId="65" applyNumberFormat="1" applyFont="1" applyFill="1" applyBorder="1" applyAlignment="1" applyProtection="1">
      <alignment vertical="center"/>
      <protection hidden="1"/>
    </xf>
    <xf numFmtId="177" fontId="5" fillId="0" borderId="25" xfId="65" applyNumberFormat="1" applyFont="1" applyFill="1" applyBorder="1" applyAlignment="1" applyProtection="1">
      <alignment vertical="center"/>
      <protection hidden="1"/>
    </xf>
    <xf numFmtId="177" fontId="5" fillId="34" borderId="17" xfId="65" applyNumberFormat="1" applyFont="1" applyFill="1" applyBorder="1" applyAlignment="1" applyProtection="1">
      <alignment vertical="center"/>
      <protection hidden="1"/>
    </xf>
    <xf numFmtId="177" fontId="5" fillId="34" borderId="22" xfId="65" applyNumberFormat="1" applyFont="1" applyFill="1" applyBorder="1" applyAlignment="1" applyProtection="1">
      <alignment vertical="center"/>
      <protection hidden="1"/>
    </xf>
    <xf numFmtId="172" fontId="11" fillId="0" borderId="0" xfId="49" applyNumberFormat="1" applyFont="1" applyFill="1" applyBorder="1" applyAlignment="1" applyProtection="1">
      <alignment vertical="center"/>
      <protection hidden="1"/>
    </xf>
    <xf numFmtId="0" fontId="5" fillId="0" borderId="10" xfId="49" applyFont="1" applyFill="1" applyBorder="1" applyAlignment="1" applyProtection="1">
      <alignment horizontal="center" vertical="center"/>
      <protection hidden="1"/>
    </xf>
    <xf numFmtId="1" fontId="5" fillId="33" borderId="48" xfId="49" applyNumberFormat="1" applyFont="1" applyFill="1" applyBorder="1" applyAlignment="1" applyProtection="1">
      <alignment horizontal="center" vertical="center"/>
      <protection hidden="1"/>
    </xf>
    <xf numFmtId="0" fontId="5" fillId="0" borderId="31" xfId="49" applyFont="1" applyFill="1" applyBorder="1" applyAlignment="1" applyProtection="1">
      <alignment horizontal="center" vertical="center"/>
      <protection hidden="1"/>
    </xf>
    <xf numFmtId="1" fontId="11" fillId="0" borderId="23" xfId="49" applyNumberFormat="1" applyFont="1" applyFill="1" applyBorder="1" applyAlignment="1" applyProtection="1">
      <alignment horizontal="center" vertical="center"/>
      <protection hidden="1"/>
    </xf>
    <xf numFmtId="1" fontId="11" fillId="0" borderId="15" xfId="49" applyNumberFormat="1" applyFont="1" applyFill="1" applyBorder="1" applyAlignment="1" applyProtection="1">
      <alignment horizontal="center" vertical="center"/>
      <protection hidden="1"/>
    </xf>
    <xf numFmtId="0" fontId="11" fillId="0" borderId="12" xfId="49" applyFont="1" applyBorder="1" applyAlignment="1" applyProtection="1">
      <alignment vertical="center"/>
      <protection hidden="1"/>
    </xf>
    <xf numFmtId="0" fontId="5" fillId="0" borderId="12" xfId="49" applyFont="1" applyFill="1" applyBorder="1" applyAlignment="1" applyProtection="1">
      <alignment horizontal="left" vertical="center"/>
      <protection hidden="1"/>
    </xf>
    <xf numFmtId="177" fontId="5" fillId="34" borderId="23" xfId="65" applyNumberFormat="1" applyFont="1" applyFill="1" applyBorder="1" applyAlignment="1" applyProtection="1">
      <alignment vertical="center"/>
      <protection hidden="1"/>
    </xf>
    <xf numFmtId="177" fontId="5" fillId="34" borderId="25" xfId="65" applyNumberFormat="1" applyFont="1" applyFill="1" applyBorder="1" applyAlignment="1" applyProtection="1">
      <alignment vertical="center"/>
      <protection hidden="1"/>
    </xf>
    <xf numFmtId="0" fontId="5" fillId="0" borderId="31" xfId="49" applyFont="1" applyFill="1" applyBorder="1" applyAlignment="1" applyProtection="1">
      <alignment horizontal="left" vertical="center"/>
      <protection hidden="1"/>
    </xf>
    <xf numFmtId="177" fontId="5" fillId="0" borderId="23" xfId="65" applyNumberFormat="1" applyFont="1" applyFill="1" applyBorder="1" applyAlignment="1" applyProtection="1">
      <alignment vertical="center"/>
      <protection hidden="1"/>
    </xf>
    <xf numFmtId="177" fontId="5" fillId="0" borderId="15" xfId="65" applyNumberFormat="1" applyFont="1" applyFill="1" applyBorder="1" applyAlignment="1" applyProtection="1">
      <alignment vertical="center"/>
      <protection hidden="1"/>
    </xf>
    <xf numFmtId="177" fontId="5" fillId="34" borderId="21" xfId="65" applyNumberFormat="1" applyFont="1" applyFill="1" applyBorder="1" applyAlignment="1" applyProtection="1">
      <alignment vertical="center"/>
      <protection hidden="1"/>
    </xf>
    <xf numFmtId="177" fontId="5" fillId="35" borderId="23" xfId="65" applyNumberFormat="1" applyFont="1" applyFill="1" applyBorder="1" applyAlignment="1" applyProtection="1">
      <alignment vertical="center"/>
      <protection hidden="1"/>
    </xf>
    <xf numFmtId="177" fontId="5" fillId="35" borderId="15" xfId="65" applyNumberFormat="1" applyFont="1" applyFill="1" applyBorder="1" applyAlignment="1" applyProtection="1">
      <alignment vertical="center"/>
      <protection hidden="1"/>
    </xf>
    <xf numFmtId="177" fontId="5" fillId="35" borderId="25" xfId="65" applyNumberFormat="1" applyFont="1" applyFill="1" applyBorder="1" applyAlignment="1" applyProtection="1">
      <alignment vertical="center"/>
      <protection hidden="1"/>
    </xf>
    <xf numFmtId="0" fontId="11" fillId="0" borderId="12" xfId="49" applyFont="1" applyFill="1" applyBorder="1" applyAlignment="1" applyProtection="1">
      <alignment vertical="center"/>
      <protection hidden="1"/>
    </xf>
    <xf numFmtId="0" fontId="5" fillId="0" borderId="58" xfId="49" applyFont="1" applyFill="1" applyBorder="1" applyAlignment="1" applyProtection="1">
      <alignment horizontal="left" vertical="center"/>
      <protection hidden="1"/>
    </xf>
    <xf numFmtId="0" fontId="11" fillId="0" borderId="13" xfId="49" applyFont="1" applyFill="1" applyBorder="1" applyAlignment="1" applyProtection="1">
      <alignment horizontal="left" vertical="center"/>
      <protection hidden="1"/>
    </xf>
    <xf numFmtId="177" fontId="11" fillId="34" borderId="50" xfId="65" applyNumberFormat="1" applyFont="1" applyFill="1" applyBorder="1" applyAlignment="1" applyProtection="1">
      <alignment vertical="center"/>
      <protection hidden="1"/>
    </xf>
    <xf numFmtId="177" fontId="11" fillId="34" borderId="59" xfId="65" applyNumberFormat="1" applyFont="1" applyFill="1" applyBorder="1" applyAlignment="1" applyProtection="1">
      <alignment vertical="center"/>
      <protection hidden="1"/>
    </xf>
    <xf numFmtId="0" fontId="11" fillId="0" borderId="58" xfId="49" applyFont="1" applyFill="1" applyBorder="1" applyAlignment="1" applyProtection="1">
      <alignment horizontal="left" vertical="center"/>
      <protection hidden="1"/>
    </xf>
    <xf numFmtId="177" fontId="11" fillId="0" borderId="23" xfId="65" applyNumberFormat="1" applyFont="1" applyFill="1" applyBorder="1" applyAlignment="1" applyProtection="1">
      <alignment vertical="center"/>
      <protection hidden="1"/>
    </xf>
    <xf numFmtId="177" fontId="11" fillId="0" borderId="15" xfId="65" applyNumberFormat="1" applyFont="1" applyFill="1" applyBorder="1" applyAlignment="1" applyProtection="1">
      <alignment vertical="center"/>
      <protection hidden="1"/>
    </xf>
    <xf numFmtId="177" fontId="11" fillId="0" borderId="25" xfId="65" applyNumberFormat="1" applyFont="1" applyFill="1" applyBorder="1" applyAlignment="1" applyProtection="1">
      <alignment vertical="center"/>
      <protection hidden="1"/>
    </xf>
    <xf numFmtId="0" fontId="5" fillId="0" borderId="16" xfId="49" applyFont="1" applyFill="1" applyBorder="1" applyAlignment="1" applyProtection="1">
      <alignment horizontal="center" vertical="center"/>
      <protection hidden="1"/>
    </xf>
    <xf numFmtId="177" fontId="5" fillId="34" borderId="52" xfId="65" applyNumberFormat="1" applyFont="1" applyFill="1" applyBorder="1" applyAlignment="1" applyProtection="1">
      <alignment vertical="center"/>
      <protection hidden="1"/>
    </xf>
    <xf numFmtId="177" fontId="5" fillId="34" borderId="53" xfId="65" applyNumberFormat="1" applyFont="1" applyFill="1" applyBorder="1" applyAlignment="1" applyProtection="1">
      <alignment vertical="center"/>
      <protection hidden="1"/>
    </xf>
    <xf numFmtId="0" fontId="28" fillId="0" borderId="0" xfId="49" applyFont="1" applyBorder="1" applyAlignment="1" applyProtection="1">
      <alignment horizontal="right" vertical="center"/>
      <protection hidden="1"/>
    </xf>
    <xf numFmtId="6" fontId="28" fillId="0" borderId="0" xfId="49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left" vertical="center"/>
      <protection hidden="1"/>
    </xf>
    <xf numFmtId="175" fontId="11" fillId="34" borderId="18" xfId="0" applyNumberFormat="1" applyFont="1" applyFill="1" applyBorder="1" applyAlignment="1" applyProtection="1">
      <alignment horizontal="center" vertical="center"/>
      <protection hidden="1"/>
    </xf>
    <xf numFmtId="175" fontId="5" fillId="34" borderId="17" xfId="0" applyNumberFormat="1" applyFont="1" applyFill="1" applyBorder="1" applyAlignment="1" applyProtection="1">
      <alignment horizontal="center" vertical="center"/>
      <protection hidden="1"/>
    </xf>
    <xf numFmtId="175" fontId="5" fillId="34" borderId="18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26" xfId="0" applyFont="1" applyFill="1" applyBorder="1" applyAlignment="1" applyProtection="1">
      <alignment horizontal="left" vertical="center"/>
      <protection hidden="1"/>
    </xf>
    <xf numFmtId="175" fontId="11" fillId="34" borderId="29" xfId="0" applyNumberFormat="1" applyFont="1" applyFill="1" applyBorder="1" applyAlignment="1" applyProtection="1">
      <alignment horizontal="center" vertical="center"/>
      <protection hidden="1"/>
    </xf>
    <xf numFmtId="175" fontId="11" fillId="34" borderId="30" xfId="0" applyNumberFormat="1" applyFont="1" applyFill="1" applyBorder="1" applyAlignment="1" applyProtection="1">
      <alignment horizontal="center" vertical="center"/>
      <protection hidden="1"/>
    </xf>
    <xf numFmtId="6" fontId="11" fillId="34" borderId="38" xfId="0" applyNumberFormat="1" applyFont="1" applyFill="1" applyBorder="1" applyAlignment="1" applyProtection="1">
      <alignment vertical="center"/>
      <protection hidden="1"/>
    </xf>
    <xf numFmtId="6" fontId="11" fillId="34" borderId="39" xfId="0" applyNumberFormat="1" applyFont="1" applyFill="1" applyBorder="1" applyAlignment="1" applyProtection="1">
      <alignment vertical="center"/>
      <protection hidden="1"/>
    </xf>
    <xf numFmtId="175" fontId="11" fillId="0" borderId="28" xfId="52" applyNumberFormat="1" applyFont="1" applyFill="1" applyBorder="1" applyAlignment="1" applyProtection="1">
      <alignment vertical="center"/>
      <protection locked="0"/>
    </xf>
    <xf numFmtId="175" fontId="11" fillId="0" borderId="17" xfId="52" applyNumberFormat="1" applyFont="1" applyFill="1" applyBorder="1" applyAlignment="1" applyProtection="1">
      <alignment vertical="center"/>
      <protection locked="0"/>
    </xf>
    <xf numFmtId="175" fontId="11" fillId="0" borderId="18" xfId="52" applyNumberFormat="1" applyFont="1" applyFill="1" applyBorder="1" applyAlignment="1" applyProtection="1">
      <alignment vertical="center"/>
      <protection locked="0"/>
    </xf>
    <xf numFmtId="177" fontId="32" fillId="35" borderId="20" xfId="0" applyNumberFormat="1" applyFont="1" applyFill="1" applyBorder="1" applyAlignment="1" applyProtection="1">
      <alignment vertical="center"/>
      <protection locked="0"/>
    </xf>
    <xf numFmtId="177" fontId="11" fillId="35" borderId="20" xfId="0" applyNumberFormat="1" applyFont="1" applyFill="1" applyBorder="1" applyAlignment="1" applyProtection="1">
      <alignment vertical="center"/>
      <protection locked="0"/>
    </xf>
    <xf numFmtId="177" fontId="11" fillId="0" borderId="36" xfId="0" applyNumberFormat="1" applyFont="1" applyFill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0" fontId="11" fillId="0" borderId="28" xfId="0" applyNumberFormat="1" applyFont="1" applyFill="1" applyBorder="1" applyAlignment="1" applyProtection="1">
      <alignment horizontal="center" vertical="center"/>
      <protection locked="0"/>
    </xf>
    <xf numFmtId="10" fontId="11" fillId="0" borderId="17" xfId="0" applyNumberFormat="1" applyFont="1" applyFill="1" applyBorder="1" applyAlignment="1" applyProtection="1">
      <alignment horizontal="center" vertical="center"/>
      <protection locked="0"/>
    </xf>
    <xf numFmtId="1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/>
      <protection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177" fontId="11" fillId="0" borderId="22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2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1" fontId="5" fillId="33" borderId="18" xfId="0" applyNumberFormat="1" applyFont="1" applyFill="1" applyBorder="1" applyAlignment="1" applyProtection="1">
      <alignment horizontal="center" vertical="center" wrapText="1"/>
      <protection hidden="1"/>
    </xf>
    <xf numFmtId="6" fontId="11" fillId="37" borderId="18" xfId="0" applyNumberFormat="1" applyFont="1" applyFill="1" applyBorder="1" applyAlignment="1" applyProtection="1">
      <alignment horizontal="center" vertical="center"/>
      <protection/>
    </xf>
    <xf numFmtId="10" fontId="11" fillId="37" borderId="30" xfId="0" applyNumberFormat="1" applyFont="1" applyFill="1" applyBorder="1" applyAlignment="1" applyProtection="1">
      <alignment horizontal="center" vertical="center"/>
      <protection/>
    </xf>
    <xf numFmtId="187" fontId="11" fillId="37" borderId="18" xfId="0" applyNumberFormat="1" applyFont="1" applyFill="1" applyBorder="1" applyAlignment="1" applyProtection="1">
      <alignment horizontal="center" vertical="center"/>
      <protection/>
    </xf>
    <xf numFmtId="0" fontId="11" fillId="37" borderId="60" xfId="0" applyFont="1" applyFill="1" applyBorder="1" applyAlignment="1" applyProtection="1">
      <alignment horizontal="center" vertical="center"/>
      <protection hidden="1"/>
    </xf>
    <xf numFmtId="6" fontId="5" fillId="37" borderId="6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/>
      <protection hidden="1"/>
    </xf>
    <xf numFmtId="177" fontId="11" fillId="34" borderId="21" xfId="0" applyNumberFormat="1" applyFont="1" applyFill="1" applyBorder="1" applyAlignment="1" applyProtection="1">
      <alignment vertical="center"/>
      <protection/>
    </xf>
    <xf numFmtId="0" fontId="37" fillId="0" borderId="0" xfId="49" applyFont="1" applyFill="1" applyBorder="1" applyAlignment="1" applyProtection="1">
      <alignment horizontal="center" vertical="center" wrapText="1"/>
      <protection/>
    </xf>
    <xf numFmtId="0" fontId="37" fillId="0" borderId="23" xfId="65" applyNumberFormat="1" applyFont="1" applyFill="1" applyBorder="1" applyAlignment="1" applyProtection="1" quotePrefix="1">
      <alignment horizontal="center" vertical="center" wrapText="1"/>
      <protection locked="0"/>
    </xf>
    <xf numFmtId="0" fontId="37" fillId="0" borderId="15" xfId="65" applyNumberFormat="1" applyFont="1" applyFill="1" applyBorder="1" applyAlignment="1" applyProtection="1">
      <alignment horizontal="center" vertical="center" wrapText="1"/>
      <protection locked="0"/>
    </xf>
    <xf numFmtId="0" fontId="37" fillId="0" borderId="28" xfId="65" applyNumberFormat="1" applyFont="1" applyFill="1" applyBorder="1" applyAlignment="1" applyProtection="1">
      <alignment horizontal="center" vertical="center" wrapText="1"/>
      <protection locked="0"/>
    </xf>
    <xf numFmtId="0" fontId="9" fillId="37" borderId="0" xfId="0" applyFont="1" applyFill="1" applyAlignment="1" applyProtection="1">
      <alignment horizontal="center" vertical="center" wrapText="1"/>
      <protection/>
    </xf>
    <xf numFmtId="0" fontId="7" fillId="0" borderId="0" xfId="49" applyFont="1" applyFill="1" applyBorder="1" applyAlignment="1" applyProtection="1">
      <alignment horizontal="center" vertical="center" wrapText="1"/>
      <protection/>
    </xf>
    <xf numFmtId="6" fontId="5" fillId="0" borderId="0" xfId="65" applyNumberFormat="1" applyFont="1" applyFill="1" applyBorder="1" applyAlignment="1" applyProtection="1">
      <alignment horizontal="center" vertical="center"/>
      <protection/>
    </xf>
    <xf numFmtId="6" fontId="7" fillId="0" borderId="62" xfId="65" applyNumberFormat="1" applyFont="1" applyFill="1" applyBorder="1" applyAlignment="1" applyProtection="1">
      <alignment horizontal="center" vertical="center" wrapText="1"/>
      <protection locked="0"/>
    </xf>
    <xf numFmtId="6" fontId="7" fillId="0" borderId="63" xfId="65" applyNumberFormat="1" applyFont="1" applyFill="1" applyBorder="1" applyAlignment="1" applyProtection="1">
      <alignment horizontal="center" vertical="center" wrapText="1"/>
      <protection locked="0"/>
    </xf>
    <xf numFmtId="6" fontId="7" fillId="0" borderId="64" xfId="65" applyNumberFormat="1" applyFont="1" applyFill="1" applyBorder="1" applyAlignment="1" applyProtection="1">
      <alignment horizontal="center" vertical="center" wrapText="1"/>
      <protection locked="0"/>
    </xf>
    <xf numFmtId="6" fontId="37" fillId="0" borderId="23" xfId="65" applyNumberFormat="1" applyFont="1" applyFill="1" applyBorder="1" applyAlignment="1" applyProtection="1">
      <alignment horizontal="center" vertical="center" wrapText="1"/>
      <protection locked="0"/>
    </xf>
    <xf numFmtId="6" fontId="37" fillId="0" borderId="15" xfId="65" applyNumberFormat="1" applyFont="1" applyFill="1" applyBorder="1" applyAlignment="1" applyProtection="1">
      <alignment horizontal="center" vertical="center" wrapText="1"/>
      <protection locked="0"/>
    </xf>
    <xf numFmtId="6" fontId="37" fillId="0" borderId="28" xfId="6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5" fillId="0" borderId="47" xfId="0" applyFont="1" applyFill="1" applyBorder="1" applyAlignment="1" applyProtection="1">
      <alignment horizontal="left" vertical="center"/>
      <protection hidden="1"/>
    </xf>
    <xf numFmtId="0" fontId="5" fillId="0" borderId="67" xfId="0" applyFont="1" applyFill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177" fontId="11" fillId="0" borderId="23" xfId="0" applyNumberFormat="1" applyFont="1" applyFill="1" applyBorder="1" applyAlignment="1" applyProtection="1">
      <alignment horizontal="center" vertical="center"/>
      <protection hidden="1"/>
    </xf>
    <xf numFmtId="177" fontId="11" fillId="0" borderId="15" xfId="0" applyNumberFormat="1" applyFont="1" applyFill="1" applyBorder="1" applyAlignment="1" applyProtection="1">
      <alignment horizontal="center" vertical="center"/>
      <protection hidden="1"/>
    </xf>
    <xf numFmtId="177" fontId="11" fillId="0" borderId="25" xfId="0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_BPMercafir_0804_FINAL" xfId="47"/>
    <cellStyle name="Normale 2" xfId="48"/>
    <cellStyle name="Normale_Analisi di bilancio modificato 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[0]_Analisi di bilancio modificato 1" xfId="65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selection activeCell="D10" sqref="D10"/>
    </sheetView>
  </sheetViews>
  <sheetFormatPr defaultColWidth="9.140625" defaultRowHeight="13.5"/>
  <cols>
    <col min="1" max="1" width="24.8515625" style="38" customWidth="1"/>
    <col min="2" max="3" width="9.140625" style="37" customWidth="1"/>
    <col min="4" max="4" width="28.8515625" style="37" customWidth="1"/>
    <col min="5" max="5" width="11.28125" style="38" customWidth="1"/>
    <col min="6" max="6" width="22.8515625" style="38" customWidth="1"/>
    <col min="7" max="16384" width="9.140625" style="38" customWidth="1"/>
  </cols>
  <sheetData>
    <row r="1" spans="1:7" ht="15" customHeight="1">
      <c r="A1" s="426" t="s">
        <v>307</v>
      </c>
      <c r="B1" s="426"/>
      <c r="C1" s="426"/>
      <c r="D1" s="426"/>
      <c r="E1" s="426"/>
      <c r="F1" s="426"/>
      <c r="G1" s="426"/>
    </row>
    <row r="2" spans="1:7" s="36" customFormat="1" ht="15" customHeight="1">
      <c r="A2" s="48"/>
      <c r="B2" s="1"/>
      <c r="C2" s="1"/>
      <c r="D2" s="1"/>
      <c r="E2" s="49"/>
      <c r="F2" s="49"/>
      <c r="G2" s="49"/>
    </row>
    <row r="3" spans="1:7" s="36" customFormat="1" ht="15" customHeight="1">
      <c r="A3" s="434" t="s">
        <v>308</v>
      </c>
      <c r="B3" s="434"/>
      <c r="C3" s="434"/>
      <c r="D3" s="434"/>
      <c r="E3" s="434"/>
      <c r="F3" s="434"/>
      <c r="G3" s="434"/>
    </row>
    <row r="4" spans="1:7" s="36" customFormat="1" ht="15" customHeight="1">
      <c r="A4" s="416" t="s">
        <v>309</v>
      </c>
      <c r="B4" s="417"/>
      <c r="C4" s="417"/>
      <c r="D4" s="417"/>
      <c r="E4" s="417"/>
      <c r="F4" s="417"/>
      <c r="G4" s="417"/>
    </row>
    <row r="5" spans="1:7" s="36" customFormat="1" ht="15" customHeight="1">
      <c r="A5" s="51" t="s">
        <v>310</v>
      </c>
      <c r="C5" s="51"/>
      <c r="D5" s="51"/>
      <c r="E5" s="51"/>
      <c r="F5" s="51"/>
      <c r="G5" s="51"/>
    </row>
    <row r="6" spans="1:7" s="36" customFormat="1" ht="15" customHeight="1">
      <c r="A6" s="50"/>
      <c r="B6" s="51"/>
      <c r="C6" s="51"/>
      <c r="D6" s="51"/>
      <c r="E6" s="51"/>
      <c r="F6" s="51"/>
      <c r="G6" s="51"/>
    </row>
    <row r="7" spans="1:7" s="36" customFormat="1" ht="15" customHeight="1">
      <c r="A7" s="435" t="s">
        <v>311</v>
      </c>
      <c r="B7" s="435"/>
      <c r="C7" s="435"/>
      <c r="D7" s="435"/>
      <c r="E7" s="435"/>
      <c r="F7" s="435"/>
      <c r="G7" s="435"/>
    </row>
    <row r="8" spans="1:7" s="36" customFormat="1" ht="15" customHeight="1">
      <c r="A8" s="418"/>
      <c r="B8" s="418"/>
      <c r="C8" s="418"/>
      <c r="D8" s="418" t="s">
        <v>312</v>
      </c>
      <c r="E8" s="418"/>
      <c r="F8" s="418"/>
      <c r="G8" s="418"/>
    </row>
    <row r="9" spans="1:7" s="36" customFormat="1" ht="15" customHeight="1">
      <c r="A9" s="418"/>
      <c r="B9" s="418"/>
      <c r="C9" s="418"/>
      <c r="D9" s="52" t="s">
        <v>322</v>
      </c>
      <c r="E9" s="418"/>
      <c r="F9" s="418"/>
      <c r="G9" s="418"/>
    </row>
    <row r="10" spans="1:7" s="36" customFormat="1" ht="15" customHeight="1">
      <c r="A10" s="52"/>
      <c r="B10" s="53"/>
      <c r="C10" s="1"/>
      <c r="D10" s="1"/>
      <c r="E10" s="49"/>
      <c r="F10" s="49"/>
      <c r="G10" s="49"/>
    </row>
    <row r="11" spans="1:7" s="36" customFormat="1" ht="17.25" customHeight="1">
      <c r="A11" s="425" t="s">
        <v>273</v>
      </c>
      <c r="B11" s="425"/>
      <c r="C11" s="425"/>
      <c r="D11" s="425"/>
      <c r="E11" s="425"/>
      <c r="F11" s="425"/>
      <c r="G11" s="425"/>
    </row>
    <row r="12" spans="1:7" s="36" customFormat="1" ht="15" customHeight="1">
      <c r="A12" s="427" t="s">
        <v>313</v>
      </c>
      <c r="B12" s="427"/>
      <c r="C12" s="427"/>
      <c r="D12" s="427"/>
      <c r="E12" s="427"/>
      <c r="F12" s="427"/>
      <c r="G12" s="427"/>
    </row>
    <row r="13" spans="1:7" s="36" customFormat="1" ht="15" customHeight="1">
      <c r="A13" s="49"/>
      <c r="B13" s="2"/>
      <c r="C13" s="2"/>
      <c r="D13" s="2"/>
      <c r="E13" s="49"/>
      <c r="F13" s="49"/>
      <c r="G13" s="49"/>
    </row>
    <row r="14" spans="1:7" s="36" customFormat="1" ht="15" customHeight="1" thickBot="1">
      <c r="A14" s="49"/>
      <c r="B14" s="2"/>
      <c r="C14" s="2"/>
      <c r="D14" s="2"/>
      <c r="E14" s="49"/>
      <c r="F14" s="49"/>
      <c r="G14" s="49"/>
    </row>
    <row r="15" spans="1:5" s="36" customFormat="1" ht="15" customHeight="1" thickBot="1">
      <c r="A15" s="426" t="s">
        <v>270</v>
      </c>
      <c r="B15" s="426"/>
      <c r="C15" s="428"/>
      <c r="D15" s="429"/>
      <c r="E15" s="430"/>
    </row>
    <row r="16" spans="1:4" s="36" customFormat="1" ht="15" customHeight="1">
      <c r="A16" s="49"/>
      <c r="B16" s="2"/>
      <c r="C16" s="35"/>
      <c r="D16" s="35"/>
    </row>
    <row r="17" spans="1:5" s="36" customFormat="1" ht="15" customHeight="1">
      <c r="A17" s="421" t="s">
        <v>274</v>
      </c>
      <c r="B17" s="421"/>
      <c r="C17" s="431"/>
      <c r="D17" s="432"/>
      <c r="E17" s="433"/>
    </row>
    <row r="18" spans="1:4" s="36" customFormat="1" ht="15" customHeight="1">
      <c r="A18" s="54"/>
      <c r="B18" s="2"/>
      <c r="C18" s="35"/>
      <c r="D18" s="35"/>
    </row>
    <row r="19" spans="1:5" s="36" customFormat="1" ht="15" customHeight="1">
      <c r="A19" s="421" t="s">
        <v>275</v>
      </c>
      <c r="B19" s="421"/>
      <c r="C19" s="422"/>
      <c r="D19" s="423"/>
      <c r="E19" s="424"/>
    </row>
    <row r="20" spans="1:4" s="36" customFormat="1" ht="15" customHeight="1">
      <c r="A20" s="55"/>
      <c r="B20" s="2"/>
      <c r="C20" s="35"/>
      <c r="D20" s="35"/>
    </row>
    <row r="21" spans="2:4" s="36" customFormat="1" ht="15" customHeight="1">
      <c r="B21" s="35"/>
      <c r="C21" s="35"/>
      <c r="D21" s="35"/>
    </row>
    <row r="22" spans="2:4" s="36" customFormat="1" ht="15" customHeight="1">
      <c r="B22" s="35"/>
      <c r="C22" s="35"/>
      <c r="D22" s="35"/>
    </row>
    <row r="23" spans="2:4" s="36" customFormat="1" ht="15" customHeight="1">
      <c r="B23" s="35"/>
      <c r="C23" s="35"/>
      <c r="D23" s="35"/>
    </row>
    <row r="24" spans="2:4" s="36" customFormat="1" ht="15" customHeight="1">
      <c r="B24" s="35"/>
      <c r="C24" s="35"/>
      <c r="D24" s="35"/>
    </row>
    <row r="25" spans="2:4" s="36" customFormat="1" ht="15" customHeight="1">
      <c r="B25" s="35"/>
      <c r="C25" s="35"/>
      <c r="D25" s="35"/>
    </row>
    <row r="26" spans="2:4" s="36" customFormat="1" ht="15" customHeight="1">
      <c r="B26" s="35"/>
      <c r="C26" s="35"/>
      <c r="D26" s="35"/>
    </row>
    <row r="27" spans="2:4" s="36" customFormat="1" ht="15" customHeight="1">
      <c r="B27" s="35"/>
      <c r="C27" s="35"/>
      <c r="D27" s="35"/>
    </row>
    <row r="28" spans="1:4" s="44" customFormat="1" ht="15" customHeight="1">
      <c r="A28" s="42"/>
      <c r="B28" s="43"/>
      <c r="C28" s="43"/>
      <c r="D28" s="43"/>
    </row>
    <row r="29" spans="1:4" s="44" customFormat="1" ht="15" customHeight="1">
      <c r="A29" s="42"/>
      <c r="B29" s="43"/>
      <c r="C29" s="43"/>
      <c r="D29" s="43"/>
    </row>
    <row r="30" spans="2:4" s="36" customFormat="1" ht="15" customHeight="1">
      <c r="B30" s="35"/>
      <c r="C30" s="35"/>
      <c r="D30" s="35"/>
    </row>
    <row r="31" spans="1:4" s="44" customFormat="1" ht="15" customHeight="1">
      <c r="A31" s="42"/>
      <c r="B31" s="43"/>
      <c r="C31" s="43"/>
      <c r="D31" s="43"/>
    </row>
    <row r="32" spans="1:4" s="44" customFormat="1" ht="15" customHeight="1">
      <c r="A32" s="42"/>
      <c r="B32" s="43"/>
      <c r="C32" s="43"/>
      <c r="D32" s="43"/>
    </row>
    <row r="33" spans="2:4" s="36" customFormat="1" ht="15" customHeight="1">
      <c r="B33" s="35"/>
      <c r="C33" s="35"/>
      <c r="D33" s="35"/>
    </row>
    <row r="34" spans="1:4" s="44" customFormat="1" ht="15" customHeight="1">
      <c r="A34" s="42"/>
      <c r="B34" s="43"/>
      <c r="C34" s="43"/>
      <c r="D34" s="43"/>
    </row>
    <row r="35" spans="1:4" s="44" customFormat="1" ht="15" customHeight="1">
      <c r="A35" s="42"/>
      <c r="B35" s="43"/>
      <c r="C35" s="43"/>
      <c r="D35" s="43"/>
    </row>
    <row r="36" spans="2:4" s="36" customFormat="1" ht="15" customHeight="1">
      <c r="B36" s="35"/>
      <c r="C36" s="35"/>
      <c r="D36" s="35"/>
    </row>
    <row r="37" spans="1:4" s="44" customFormat="1" ht="15" customHeight="1">
      <c r="A37" s="42"/>
      <c r="B37" s="43"/>
      <c r="C37" s="43"/>
      <c r="D37" s="43"/>
    </row>
    <row r="38" spans="1:4" s="44" customFormat="1" ht="15" customHeight="1">
      <c r="A38" s="42"/>
      <c r="B38" s="43"/>
      <c r="C38" s="43"/>
      <c r="D38" s="43"/>
    </row>
    <row r="39" spans="2:4" s="36" customFormat="1" ht="15" customHeight="1">
      <c r="B39" s="35"/>
      <c r="C39" s="35"/>
      <c r="D39" s="35"/>
    </row>
    <row r="40" spans="2:4" s="36" customFormat="1" ht="15" customHeight="1">
      <c r="B40" s="35"/>
      <c r="C40" s="35"/>
      <c r="D40" s="35"/>
    </row>
    <row r="41" spans="1:4" s="36" customFormat="1" ht="15" customHeight="1">
      <c r="A41" s="45"/>
      <c r="B41" s="35"/>
      <c r="C41" s="35"/>
      <c r="D41" s="35"/>
    </row>
    <row r="42" spans="1:4" s="36" customFormat="1" ht="15" customHeight="1">
      <c r="A42" s="46"/>
      <c r="B42" s="39"/>
      <c r="C42" s="39"/>
      <c r="D42" s="39"/>
    </row>
    <row r="43" spans="1:4" s="36" customFormat="1" ht="15" customHeight="1">
      <c r="A43" s="47"/>
      <c r="B43" s="35"/>
      <c r="C43" s="35"/>
      <c r="D43" s="35"/>
    </row>
    <row r="44" spans="2:4" s="36" customFormat="1" ht="15" customHeight="1">
      <c r="B44" s="35"/>
      <c r="C44" s="35"/>
      <c r="D44" s="35"/>
    </row>
    <row r="45" spans="2:4" s="36" customFormat="1" ht="15" customHeight="1">
      <c r="B45" s="35"/>
      <c r="C45" s="35"/>
      <c r="D45" s="35"/>
    </row>
    <row r="46" spans="2:4" s="36" customFormat="1" ht="15" customHeight="1">
      <c r="B46" s="35"/>
      <c r="C46" s="35"/>
      <c r="D46" s="35"/>
    </row>
    <row r="47" spans="2:4" s="36" customFormat="1" ht="15" customHeight="1">
      <c r="B47" s="35"/>
      <c r="C47" s="35"/>
      <c r="D47" s="35"/>
    </row>
    <row r="48" spans="2:4" s="36" customFormat="1" ht="15" customHeight="1">
      <c r="B48" s="35"/>
      <c r="C48" s="35"/>
      <c r="D48" s="35"/>
    </row>
    <row r="49" spans="2:4" s="36" customFormat="1" ht="15" customHeight="1">
      <c r="B49" s="35"/>
      <c r="C49" s="35"/>
      <c r="D49" s="35"/>
    </row>
    <row r="50" spans="1:4" s="36" customFormat="1" ht="15" customHeight="1">
      <c r="A50" s="40"/>
      <c r="B50" s="35"/>
      <c r="C50" s="35"/>
      <c r="D50" s="35"/>
    </row>
    <row r="51" spans="2:4" s="36" customFormat="1" ht="15" customHeight="1">
      <c r="B51" s="35"/>
      <c r="C51" s="35"/>
      <c r="D51" s="35"/>
    </row>
    <row r="52" spans="1:4" s="36" customFormat="1" ht="15" customHeight="1">
      <c r="A52" s="41"/>
      <c r="B52" s="35"/>
      <c r="C52" s="35"/>
      <c r="D52" s="35"/>
    </row>
    <row r="53" spans="2:4" s="36" customFormat="1" ht="15" customHeight="1">
      <c r="B53" s="35"/>
      <c r="C53" s="35"/>
      <c r="D53" s="35"/>
    </row>
    <row r="54" spans="1:4" s="44" customFormat="1" ht="15" customHeight="1">
      <c r="A54" s="42"/>
      <c r="B54" s="43"/>
      <c r="C54" s="43"/>
      <c r="D54" s="43"/>
    </row>
    <row r="55" spans="1:4" s="44" customFormat="1" ht="15" customHeight="1">
      <c r="A55" s="42"/>
      <c r="B55" s="43"/>
      <c r="C55" s="43"/>
      <c r="D55" s="43"/>
    </row>
    <row r="56" spans="2:4" s="36" customFormat="1" ht="15" customHeight="1">
      <c r="B56" s="35"/>
      <c r="C56" s="35"/>
      <c r="D56" s="35"/>
    </row>
    <row r="57" spans="1:4" s="44" customFormat="1" ht="15" customHeight="1">
      <c r="A57" s="42"/>
      <c r="B57" s="43"/>
      <c r="C57" s="43"/>
      <c r="D57" s="43"/>
    </row>
    <row r="58" spans="1:4" s="44" customFormat="1" ht="15" customHeight="1">
      <c r="A58" s="42"/>
      <c r="B58" s="43"/>
      <c r="C58" s="43"/>
      <c r="D58" s="43"/>
    </row>
    <row r="59" spans="2:4" s="36" customFormat="1" ht="15" customHeight="1">
      <c r="B59" s="35"/>
      <c r="C59" s="35"/>
      <c r="D59" s="35"/>
    </row>
    <row r="60" spans="1:4" s="44" customFormat="1" ht="15" customHeight="1">
      <c r="A60" s="42"/>
      <c r="B60" s="43"/>
      <c r="C60" s="43"/>
      <c r="D60" s="43"/>
    </row>
  </sheetData>
  <sheetProtection password="B81E" sheet="1"/>
  <mergeCells count="11">
    <mergeCell ref="A1:G1"/>
    <mergeCell ref="A3:G3"/>
    <mergeCell ref="A7:G7"/>
    <mergeCell ref="A19:B19"/>
    <mergeCell ref="C19:E19"/>
    <mergeCell ref="A11:G11"/>
    <mergeCell ref="A15:B15"/>
    <mergeCell ref="A12:G12"/>
    <mergeCell ref="A17:B17"/>
    <mergeCell ref="C15:E15"/>
    <mergeCell ref="C17:E17"/>
  </mergeCells>
  <printOptions/>
  <pageMargins left="0.5905511811023623" right="0.3937007874015748" top="0.984251968503937" bottom="0.5905511811023623" header="0.2362204724409449" footer="0.2362204724409449"/>
  <pageSetup firstPageNumber="1" useFirstPageNumber="1" horizontalDpi="300" verticalDpi="300" orientation="portrait" paperSize="9" scale="78" r:id="rId1"/>
  <headerFooter alignWithMargins="0">
    <oddFooter>&amp;R&amp;"Cambria,Normale"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PageLayoutView="0" workbookViewId="0" topLeftCell="A1">
      <selection activeCell="H16" sqref="H16"/>
    </sheetView>
  </sheetViews>
  <sheetFormatPr defaultColWidth="9.140625" defaultRowHeight="13.5"/>
  <cols>
    <col min="1" max="1" width="59.7109375" style="223" customWidth="1"/>
    <col min="2" max="8" width="11.7109375" style="223" customWidth="1"/>
    <col min="9" max="16384" width="9.140625" style="223" customWidth="1"/>
  </cols>
  <sheetData>
    <row r="1" ht="13.5" thickBot="1"/>
    <row r="2" spans="1:8" ht="15" customHeight="1">
      <c r="A2" s="269"/>
      <c r="B2" s="270">
        <f>B8</f>
        <v>2017</v>
      </c>
      <c r="C2" s="270">
        <f aca="true" t="shared" si="0" ref="C2:H2">C8</f>
        <v>2018</v>
      </c>
      <c r="D2" s="270">
        <f t="shared" si="0"/>
        <v>2019</v>
      </c>
      <c r="E2" s="270">
        <f t="shared" si="0"/>
        <v>2020</v>
      </c>
      <c r="F2" s="270">
        <f t="shared" si="0"/>
        <v>2021</v>
      </c>
      <c r="G2" s="270">
        <f t="shared" si="0"/>
        <v>2022</v>
      </c>
      <c r="H2" s="270">
        <f t="shared" si="0"/>
        <v>2023</v>
      </c>
    </row>
    <row r="3" spans="1:8" ht="15" customHeight="1">
      <c r="A3" s="176" t="s">
        <v>134</v>
      </c>
      <c r="B3" s="19">
        <f>'CE consuntivo'!D77</f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9">
        <v>0</v>
      </c>
    </row>
    <row r="4" spans="1:8" ht="15" customHeight="1">
      <c r="A4" s="271"/>
      <c r="B4" s="272"/>
      <c r="C4" s="273"/>
      <c r="D4" s="273"/>
      <c r="E4" s="273"/>
      <c r="F4" s="273"/>
      <c r="G4" s="273"/>
      <c r="H4" s="274"/>
    </row>
    <row r="5" spans="1:8" ht="15" customHeight="1" thickBot="1">
      <c r="A5" s="189" t="s">
        <v>234</v>
      </c>
      <c r="B5" s="222">
        <f>'CE consuntivo'!D68</f>
        <v>0</v>
      </c>
      <c r="C5" s="324">
        <v>0</v>
      </c>
      <c r="D5" s="324">
        <v>0</v>
      </c>
      <c r="E5" s="324">
        <v>0</v>
      </c>
      <c r="F5" s="324">
        <v>0</v>
      </c>
      <c r="G5" s="324">
        <v>0</v>
      </c>
      <c r="H5" s="325">
        <v>0</v>
      </c>
    </row>
    <row r="6" ht="15" customHeight="1"/>
    <row r="7" spans="1:6" ht="15" customHeight="1" thickBot="1">
      <c r="A7" s="224" t="s">
        <v>269</v>
      </c>
      <c r="B7" s="178"/>
      <c r="C7" s="178"/>
      <c r="D7" s="178"/>
      <c r="E7" s="178"/>
      <c r="F7" s="178"/>
    </row>
    <row r="8" spans="1:8" ht="15" customHeight="1">
      <c r="A8" s="275"/>
      <c r="B8" s="276">
        <f>'Ricavi di vendita e val. prod.'!B2</f>
        <v>2017</v>
      </c>
      <c r="C8" s="276">
        <f>'Ricavi di vendita e val. prod.'!C2</f>
        <v>2018</v>
      </c>
      <c r="D8" s="276">
        <f>'Ricavi di vendita e val. prod.'!D2</f>
        <v>2019</v>
      </c>
      <c r="E8" s="276">
        <f>'Ricavi di vendita e val. prod.'!E2</f>
        <v>2020</v>
      </c>
      <c r="F8" s="276">
        <f>'Ricavi di vendita e val. prod.'!F2</f>
        <v>2021</v>
      </c>
      <c r="G8" s="276">
        <f>'Ricavi di vendita e val. prod.'!G2</f>
        <v>2022</v>
      </c>
      <c r="H8" s="277">
        <f>'Ricavi di vendita e val. prod.'!H2</f>
        <v>2023</v>
      </c>
    </row>
    <row r="9" spans="1:8" ht="15" customHeight="1">
      <c r="A9" s="278"/>
      <c r="B9" s="279"/>
      <c r="C9" s="280"/>
      <c r="D9" s="280"/>
      <c r="E9" s="280"/>
      <c r="F9" s="280"/>
      <c r="G9" s="280"/>
      <c r="H9" s="281"/>
    </row>
    <row r="10" spans="1:8" ht="15" customHeight="1">
      <c r="A10" s="278" t="s">
        <v>258</v>
      </c>
      <c r="B10" s="282"/>
      <c r="C10" s="211">
        <f>'CE previsionale riclassificato'!C33</f>
        <v>0</v>
      </c>
      <c r="D10" s="211">
        <f>'CE previsionale riclassificato'!D33</f>
        <v>0</v>
      </c>
      <c r="E10" s="211">
        <f>'CE previsionale riclassificato'!E33</f>
        <v>0</v>
      </c>
      <c r="F10" s="211">
        <f>'CE previsionale riclassificato'!F33</f>
        <v>0</v>
      </c>
      <c r="G10" s="211">
        <f>'CE previsionale riclassificato'!G33</f>
        <v>0</v>
      </c>
      <c r="H10" s="262">
        <f>'CE previsionale riclassificato'!H33</f>
        <v>0</v>
      </c>
    </row>
    <row r="11" spans="1:8" ht="15" customHeight="1">
      <c r="A11" s="278" t="s">
        <v>261</v>
      </c>
      <c r="B11" s="220"/>
      <c r="C11" s="396">
        <v>0.24</v>
      </c>
      <c r="D11" s="397">
        <v>0.24</v>
      </c>
      <c r="E11" s="397">
        <v>0.24</v>
      </c>
      <c r="F11" s="397">
        <v>0.24</v>
      </c>
      <c r="G11" s="397">
        <v>0.24</v>
      </c>
      <c r="H11" s="398">
        <v>0.24</v>
      </c>
    </row>
    <row r="12" spans="1:8" ht="15" customHeight="1">
      <c r="A12" s="283" t="s">
        <v>262</v>
      </c>
      <c r="B12" s="326">
        <v>0</v>
      </c>
      <c r="C12" s="27">
        <f aca="true" t="shared" si="1" ref="C12:H12">C10*C11</f>
        <v>0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30">
        <f t="shared" si="1"/>
        <v>0</v>
      </c>
    </row>
    <row r="13" spans="1:8" ht="15" customHeight="1">
      <c r="A13" s="278"/>
      <c r="B13" s="31"/>
      <c r="C13" s="254"/>
      <c r="D13" s="254"/>
      <c r="E13" s="254"/>
      <c r="F13" s="254"/>
      <c r="G13" s="254"/>
      <c r="H13" s="255"/>
    </row>
    <row r="14" spans="1:8" ht="15" customHeight="1">
      <c r="A14" s="278" t="s">
        <v>259</v>
      </c>
      <c r="B14" s="282"/>
      <c r="C14" s="211">
        <f>'CE previsionale riclassificato'!C15+'CE previsionale riclassificato'!C20+'CE previsionale riclassificato'!C21</f>
        <v>0</v>
      </c>
      <c r="D14" s="26">
        <f>'CE previsionale riclassificato'!D15+'CE previsionale riclassificato'!D20+'CE previsionale riclassificato'!D21</f>
        <v>0</v>
      </c>
      <c r="E14" s="26">
        <f>'CE previsionale riclassificato'!E15+'CE previsionale riclassificato'!E20+'CE previsionale riclassificato'!E21</f>
        <v>0</v>
      </c>
      <c r="F14" s="26">
        <f>'CE previsionale riclassificato'!F15+'CE previsionale riclassificato'!F20+'CE previsionale riclassificato'!F21</f>
        <v>0</v>
      </c>
      <c r="G14" s="26">
        <f>'CE previsionale riclassificato'!G15+'CE previsionale riclassificato'!G20+'CE previsionale riclassificato'!G21</f>
        <v>0</v>
      </c>
      <c r="H14" s="217">
        <f>'CE previsionale riclassificato'!H15+'CE previsionale riclassificato'!H20+'CE previsionale riclassificato'!H21</f>
        <v>0</v>
      </c>
    </row>
    <row r="15" spans="1:8" ht="15" customHeight="1">
      <c r="A15" s="278" t="s">
        <v>281</v>
      </c>
      <c r="B15" s="284"/>
      <c r="C15" s="396">
        <v>0.0482</v>
      </c>
      <c r="D15" s="397">
        <v>0.0482</v>
      </c>
      <c r="E15" s="397">
        <v>0.0482</v>
      </c>
      <c r="F15" s="397">
        <v>0.0482</v>
      </c>
      <c r="G15" s="397">
        <v>0.0482</v>
      </c>
      <c r="H15" s="398">
        <v>0.0482</v>
      </c>
    </row>
    <row r="16" spans="1:8" ht="15" customHeight="1">
      <c r="A16" s="285" t="s">
        <v>260</v>
      </c>
      <c r="B16" s="326">
        <v>0</v>
      </c>
      <c r="C16" s="27">
        <f aca="true" t="shared" si="2" ref="C16:H16">C14*C15</f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30">
        <f t="shared" si="2"/>
        <v>0</v>
      </c>
    </row>
    <row r="17" spans="1:8" ht="15" customHeight="1">
      <c r="A17" s="286"/>
      <c r="B17" s="31"/>
      <c r="C17" s="254"/>
      <c r="D17" s="254"/>
      <c r="E17" s="254"/>
      <c r="F17" s="254"/>
      <c r="G17" s="254"/>
      <c r="H17" s="255"/>
    </row>
    <row r="18" spans="1:8" ht="15" customHeight="1" thickBot="1">
      <c r="A18" s="287" t="s">
        <v>263</v>
      </c>
      <c r="B18" s="288">
        <f aca="true" t="shared" si="3" ref="B18:H18">B12+B16</f>
        <v>0</v>
      </c>
      <c r="C18" s="288">
        <f t="shared" si="3"/>
        <v>0</v>
      </c>
      <c r="D18" s="288">
        <f t="shared" si="3"/>
        <v>0</v>
      </c>
      <c r="E18" s="288">
        <f t="shared" si="3"/>
        <v>0</v>
      </c>
      <c r="F18" s="288">
        <f t="shared" si="3"/>
        <v>0</v>
      </c>
      <c r="G18" s="288">
        <f t="shared" si="3"/>
        <v>0</v>
      </c>
      <c r="H18" s="289">
        <f t="shared" si="3"/>
        <v>0</v>
      </c>
    </row>
    <row r="19" ht="15" customHeight="1"/>
    <row r="20" ht="15" customHeight="1"/>
    <row r="21" ht="15" customHeight="1"/>
    <row r="22" ht="15" customHeight="1"/>
    <row r="23" ht="15" customHeight="1"/>
  </sheetData>
  <sheetProtection password="B81E" sheet="1"/>
  <printOptions/>
  <pageMargins left="0.3937007874015748" right="0.3937007874015748" top="0.5905511811023623" bottom="0.5905511811023623" header="0.2362204724409449" footer="0.2362204724409449"/>
  <pageSetup horizontalDpi="600" verticalDpi="600" orientation="portrait" paperSize="9" scale="68" r:id="rId3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52" sqref="A52"/>
    </sheetView>
  </sheetViews>
  <sheetFormatPr defaultColWidth="9.140625" defaultRowHeight="13.5"/>
  <cols>
    <col min="1" max="1" width="59.7109375" style="178" customWidth="1"/>
    <col min="2" max="8" width="12.28125" style="178" customWidth="1"/>
    <col min="9" max="16384" width="9.140625" style="178" customWidth="1"/>
  </cols>
  <sheetData>
    <row r="1" spans="1:8" ht="15" customHeight="1" thickBot="1">
      <c r="A1" s="16" t="s">
        <v>72</v>
      </c>
      <c r="B1" s="16"/>
      <c r="C1" s="17"/>
      <c r="D1" s="17"/>
      <c r="E1" s="17"/>
      <c r="F1" s="17"/>
      <c r="G1" s="17"/>
      <c r="H1" s="17"/>
    </row>
    <row r="2" spans="1:8" ht="15" customHeight="1">
      <c r="A2" s="249"/>
      <c r="B2" s="276">
        <f>'Ricavi di vendita e val. prod.'!B2</f>
        <v>2017</v>
      </c>
      <c r="C2" s="276">
        <f>'Ricavi di vendita e val. prod.'!C2</f>
        <v>2018</v>
      </c>
      <c r="D2" s="276">
        <f>'Ricavi di vendita e val. prod.'!D2</f>
        <v>2019</v>
      </c>
      <c r="E2" s="276">
        <f>'Ricavi di vendita e val. prod.'!E2</f>
        <v>2020</v>
      </c>
      <c r="F2" s="276">
        <f>'Ricavi di vendita e val. prod.'!F2</f>
        <v>2021</v>
      </c>
      <c r="G2" s="276">
        <f>'Ricavi di vendita e val. prod.'!G2</f>
        <v>2022</v>
      </c>
      <c r="H2" s="24">
        <f>'Ricavi di vendita e val. prod.'!H2</f>
        <v>2023</v>
      </c>
    </row>
    <row r="3" spans="1:8" ht="15" customHeight="1">
      <c r="A3" s="32"/>
      <c r="B3" s="218"/>
      <c r="C3" s="198"/>
      <c r="D3" s="198"/>
      <c r="E3" s="198"/>
      <c r="F3" s="198"/>
      <c r="G3" s="198"/>
      <c r="H3" s="199"/>
    </row>
    <row r="4" spans="1:8" ht="15" customHeight="1">
      <c r="A4" s="176" t="s">
        <v>62</v>
      </c>
      <c r="B4" s="220">
        <f>'Ricavi di vendita e val. prod.'!B3</f>
        <v>0</v>
      </c>
      <c r="C4" s="220">
        <f>'Ricavi di vendita e val. prod.'!C3</f>
        <v>0</v>
      </c>
      <c r="D4" s="220">
        <f>'Ricavi di vendita e val. prod.'!D3</f>
        <v>0</v>
      </c>
      <c r="E4" s="220">
        <f>'Ricavi di vendita e val. prod.'!E3</f>
        <v>0</v>
      </c>
      <c r="F4" s="220">
        <f>'Ricavi di vendita e val. prod.'!F3</f>
        <v>0</v>
      </c>
      <c r="G4" s="220">
        <f>'Ricavi di vendita e val. prod.'!G3</f>
        <v>0</v>
      </c>
      <c r="H4" s="290">
        <f>'Ricavi di vendita e val. prod.'!H3</f>
        <v>0</v>
      </c>
    </row>
    <row r="5" spans="1:8" ht="15" customHeight="1">
      <c r="A5" s="14" t="s">
        <v>130</v>
      </c>
      <c r="B5" s="19">
        <f>'Ricavi di vendita e val. prod.'!B4</f>
        <v>0</v>
      </c>
      <c r="C5" s="19">
        <f>'Ricavi di vendita e val. prod.'!C4</f>
        <v>0</v>
      </c>
      <c r="D5" s="19">
        <f>'Ricavi di vendita e val. prod.'!D4</f>
        <v>0</v>
      </c>
      <c r="E5" s="19">
        <f>'Ricavi di vendita e val. prod.'!E4</f>
        <v>0</v>
      </c>
      <c r="F5" s="19">
        <f>'Ricavi di vendita e val. prod.'!F4</f>
        <v>0</v>
      </c>
      <c r="G5" s="19">
        <f>'Ricavi di vendita e val. prod.'!G4</f>
        <v>0</v>
      </c>
      <c r="H5" s="196">
        <f>'Ricavi di vendita e val. prod.'!H4</f>
        <v>0</v>
      </c>
    </row>
    <row r="6" spans="1:8" ht="15" customHeight="1">
      <c r="A6" s="14" t="s">
        <v>241</v>
      </c>
      <c r="B6" s="19">
        <f>'Ricavi di vendita e val. prod.'!B5</f>
        <v>0</v>
      </c>
      <c r="C6" s="19">
        <f>'Ricavi di vendita e val. prod.'!C5</f>
        <v>0</v>
      </c>
      <c r="D6" s="19">
        <f>'Ricavi di vendita e val. prod.'!D5</f>
        <v>0</v>
      </c>
      <c r="E6" s="19">
        <f>'Ricavi di vendita e val. prod.'!E5</f>
        <v>0</v>
      </c>
      <c r="F6" s="19">
        <f>'Ricavi di vendita e val. prod.'!F5</f>
        <v>0</v>
      </c>
      <c r="G6" s="19">
        <f>'Ricavi di vendita e val. prod.'!G5</f>
        <v>0</v>
      </c>
      <c r="H6" s="20">
        <f>'Ricavi di vendita e val. prod.'!H5</f>
        <v>0</v>
      </c>
    </row>
    <row r="7" spans="1:8" ht="15" customHeight="1">
      <c r="A7" s="14" t="s">
        <v>242</v>
      </c>
      <c r="B7" s="19">
        <f>'Ricavi di vendita e val. prod.'!B6</f>
        <v>0</v>
      </c>
      <c r="C7" s="19">
        <f>'Ricavi di vendita e val. prod.'!C6</f>
        <v>0</v>
      </c>
      <c r="D7" s="19">
        <f>'Ricavi di vendita e val. prod.'!D6</f>
        <v>0</v>
      </c>
      <c r="E7" s="19">
        <f>'Ricavi di vendita e val. prod.'!E6</f>
        <v>0</v>
      </c>
      <c r="F7" s="19">
        <f>'Ricavi di vendita e val. prod.'!F6</f>
        <v>0</v>
      </c>
      <c r="G7" s="19">
        <f>'Ricavi di vendita e val. prod.'!G6</f>
        <v>0</v>
      </c>
      <c r="H7" s="20">
        <f>'Ricavi di vendita e val. prod.'!H6</f>
        <v>0</v>
      </c>
    </row>
    <row r="8" spans="1:8" ht="15" customHeight="1">
      <c r="A8" s="14" t="s">
        <v>63</v>
      </c>
      <c r="B8" s="19">
        <f>'Ricavi di vendita e val. prod.'!B16</f>
        <v>0</v>
      </c>
      <c r="C8" s="19">
        <f>'Ricavi di vendita e val. prod.'!C16</f>
        <v>0</v>
      </c>
      <c r="D8" s="19">
        <f>'Ricavi di vendita e val. prod.'!D16</f>
        <v>0</v>
      </c>
      <c r="E8" s="19">
        <f>'Ricavi di vendita e val. prod.'!E16</f>
        <v>0</v>
      </c>
      <c r="F8" s="19">
        <f>'Ricavi di vendita e val. prod.'!F16</f>
        <v>0</v>
      </c>
      <c r="G8" s="19">
        <f>'Ricavi di vendita e val. prod.'!G16</f>
        <v>0</v>
      </c>
      <c r="H8" s="196">
        <f>'Ricavi di vendita e val. prod.'!H16</f>
        <v>0</v>
      </c>
    </row>
    <row r="9" spans="1:8" ht="15" customHeight="1">
      <c r="A9" s="176" t="s">
        <v>64</v>
      </c>
      <c r="B9" s="27">
        <f>SUM(B4:B8)</f>
        <v>0</v>
      </c>
      <c r="C9" s="27">
        <f aca="true" t="shared" si="0" ref="C9:H9">SUM(C4:C8)</f>
        <v>0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30">
        <f t="shared" si="0"/>
        <v>0</v>
      </c>
    </row>
    <row r="10" spans="1:8" ht="15" customHeight="1">
      <c r="A10" s="184"/>
      <c r="B10" s="291"/>
      <c r="C10" s="292"/>
      <c r="D10" s="292"/>
      <c r="E10" s="292"/>
      <c r="F10" s="292"/>
      <c r="G10" s="292"/>
      <c r="H10" s="293"/>
    </row>
    <row r="11" spans="1:8" ht="15" customHeight="1">
      <c r="A11" s="294" t="s">
        <v>65</v>
      </c>
      <c r="B11" s="33"/>
      <c r="C11" s="295"/>
      <c r="D11" s="295"/>
      <c r="E11" s="295"/>
      <c r="F11" s="295"/>
      <c r="G11" s="295"/>
      <c r="H11" s="296"/>
    </row>
    <row r="12" spans="1:8" ht="15" customHeight="1">
      <c r="A12" s="14" t="s">
        <v>2</v>
      </c>
      <c r="B12" s="26">
        <f>'Costi variabili e Costi fissi'!B3</f>
        <v>0</v>
      </c>
      <c r="C12" s="26">
        <f>'Costi variabili e Costi fissi'!C3</f>
        <v>0</v>
      </c>
      <c r="D12" s="26">
        <f>'Costi variabili e Costi fissi'!D3</f>
        <v>0</v>
      </c>
      <c r="E12" s="26">
        <f>'Costi variabili e Costi fissi'!E3</f>
        <v>0</v>
      </c>
      <c r="F12" s="26">
        <f>'Costi variabili e Costi fissi'!F3</f>
        <v>0</v>
      </c>
      <c r="G12" s="26">
        <f>'Costi variabili e Costi fissi'!G3</f>
        <v>0</v>
      </c>
      <c r="H12" s="262">
        <f>'Costi variabili e Costi fissi'!H3</f>
        <v>0</v>
      </c>
    </row>
    <row r="13" spans="1:8" ht="15" customHeight="1">
      <c r="A13" s="14" t="s">
        <v>4</v>
      </c>
      <c r="B13" s="26">
        <f>'Costi variabili e Costi fissi'!B4</f>
        <v>0</v>
      </c>
      <c r="C13" s="26">
        <f>'Costi variabili e Costi fissi'!C4</f>
        <v>0</v>
      </c>
      <c r="D13" s="26">
        <f>'Costi variabili e Costi fissi'!D4</f>
        <v>0</v>
      </c>
      <c r="E13" s="26">
        <f>'Costi variabili e Costi fissi'!E4</f>
        <v>0</v>
      </c>
      <c r="F13" s="26">
        <f>'Costi variabili e Costi fissi'!F4</f>
        <v>0</v>
      </c>
      <c r="G13" s="26">
        <f>'Costi variabili e Costi fissi'!G4</f>
        <v>0</v>
      </c>
      <c r="H13" s="262">
        <f>'Costi variabili e Costi fissi'!H4</f>
        <v>0</v>
      </c>
    </row>
    <row r="14" spans="1:8" ht="15" customHeight="1">
      <c r="A14" s="14" t="s">
        <v>98</v>
      </c>
      <c r="B14" s="26">
        <f>'Costi variabili e Costi fissi'!B5</f>
        <v>0</v>
      </c>
      <c r="C14" s="26">
        <f>'Costi variabili e Costi fissi'!C5</f>
        <v>0</v>
      </c>
      <c r="D14" s="26">
        <f>'Costi variabili e Costi fissi'!D5</f>
        <v>0</v>
      </c>
      <c r="E14" s="26">
        <f>'Costi variabili e Costi fissi'!E5</f>
        <v>0</v>
      </c>
      <c r="F14" s="26">
        <f>'Costi variabili e Costi fissi'!F5</f>
        <v>0</v>
      </c>
      <c r="G14" s="26">
        <f>'Costi variabili e Costi fissi'!G5</f>
        <v>0</v>
      </c>
      <c r="H14" s="262">
        <f>'Costi variabili e Costi fissi'!H5</f>
        <v>0</v>
      </c>
    </row>
    <row r="15" spans="1:8" ht="15" customHeight="1">
      <c r="A15" s="14" t="s">
        <v>103</v>
      </c>
      <c r="B15" s="26">
        <f>'Costi variabili e Costi fissi'!B6</f>
        <v>0</v>
      </c>
      <c r="C15" s="26">
        <f>'Costi variabili e Costi fissi'!C6</f>
        <v>0</v>
      </c>
      <c r="D15" s="26">
        <f>'Costi variabili e Costi fissi'!D6</f>
        <v>0</v>
      </c>
      <c r="E15" s="26">
        <f>'Costi variabili e Costi fissi'!E6</f>
        <v>0</v>
      </c>
      <c r="F15" s="26">
        <f>'Costi variabili e Costi fissi'!F6</f>
        <v>0</v>
      </c>
      <c r="G15" s="26">
        <f>'Costi variabili e Costi fissi'!G6</f>
        <v>0</v>
      </c>
      <c r="H15" s="262">
        <f>'Costi variabili e Costi fissi'!H6</f>
        <v>0</v>
      </c>
    </row>
    <row r="16" spans="1:8" ht="15" customHeight="1">
      <c r="A16" s="14" t="s">
        <v>102</v>
      </c>
      <c r="B16" s="26">
        <f>'Costi variabili e Costi fissi'!B7</f>
        <v>0</v>
      </c>
      <c r="C16" s="26">
        <f>'Costi variabili e Costi fissi'!C7</f>
        <v>0</v>
      </c>
      <c r="D16" s="26">
        <f>'Costi variabili e Costi fissi'!D7</f>
        <v>0</v>
      </c>
      <c r="E16" s="26">
        <f>'Costi variabili e Costi fissi'!E7</f>
        <v>0</v>
      </c>
      <c r="F16" s="26">
        <f>'Costi variabili e Costi fissi'!F7</f>
        <v>0</v>
      </c>
      <c r="G16" s="26">
        <f>'Costi variabili e Costi fissi'!G7</f>
        <v>0</v>
      </c>
      <c r="H16" s="262">
        <f>'Costi variabili e Costi fissi'!H7</f>
        <v>0</v>
      </c>
    </row>
    <row r="17" spans="1:8" ht="15" customHeight="1">
      <c r="A17" s="176" t="s">
        <v>5</v>
      </c>
      <c r="B17" s="27">
        <f>SUM(B12:B16)</f>
        <v>0</v>
      </c>
      <c r="C17" s="27">
        <f aca="true" t="shared" si="1" ref="C17:H17">SUM(C12:C16)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97">
        <f t="shared" si="1"/>
        <v>0</v>
      </c>
    </row>
    <row r="18" spans="1:8" ht="15" customHeight="1">
      <c r="A18" s="184"/>
      <c r="B18" s="291"/>
      <c r="C18" s="292"/>
      <c r="D18" s="292"/>
      <c r="E18" s="292"/>
      <c r="F18" s="292"/>
      <c r="G18" s="292"/>
      <c r="H18" s="293"/>
    </row>
    <row r="19" spans="1:8" ht="15" customHeight="1">
      <c r="A19" s="294" t="s">
        <v>66</v>
      </c>
      <c r="B19" s="33"/>
      <c r="C19" s="295"/>
      <c r="D19" s="295"/>
      <c r="E19" s="295"/>
      <c r="F19" s="295"/>
      <c r="G19" s="295"/>
      <c r="H19" s="296"/>
    </row>
    <row r="20" spans="1:8" ht="15" customHeight="1">
      <c r="A20" s="14" t="s">
        <v>67</v>
      </c>
      <c r="B20" s="26">
        <f>'Costi variabili e Costi fissi'!B20</f>
        <v>0</v>
      </c>
      <c r="C20" s="26">
        <f>'Costi variabili e Costi fissi'!C20</f>
        <v>0</v>
      </c>
      <c r="D20" s="26">
        <f>'Costi variabili e Costi fissi'!D20</f>
        <v>0</v>
      </c>
      <c r="E20" s="26">
        <f>'Costi variabili e Costi fissi'!E20</f>
        <v>0</v>
      </c>
      <c r="F20" s="26">
        <f>'Costi variabili e Costi fissi'!F20</f>
        <v>0</v>
      </c>
      <c r="G20" s="26">
        <f>'Costi variabili e Costi fissi'!G20</f>
        <v>0</v>
      </c>
      <c r="H20" s="262">
        <f>'Costi variabili e Costi fissi'!H20</f>
        <v>0</v>
      </c>
    </row>
    <row r="21" spans="1:8" ht="15" customHeight="1">
      <c r="A21" s="14" t="s">
        <v>129</v>
      </c>
      <c r="B21" s="26">
        <f>'Costi variabili e Costi fissi'!B21</f>
        <v>0</v>
      </c>
      <c r="C21" s="26">
        <f>'Costi variabili e Costi fissi'!C21</f>
        <v>0</v>
      </c>
      <c r="D21" s="26">
        <f>'Costi variabili e Costi fissi'!D21</f>
        <v>0</v>
      </c>
      <c r="E21" s="26">
        <f>'Costi variabili e Costi fissi'!E21</f>
        <v>0</v>
      </c>
      <c r="F21" s="26">
        <f>'Costi variabili e Costi fissi'!F21</f>
        <v>0</v>
      </c>
      <c r="G21" s="26">
        <f>'Costi variabili e Costi fissi'!G21</f>
        <v>0</v>
      </c>
      <c r="H21" s="262">
        <f>'Costi variabili e Costi fissi'!H21</f>
        <v>0</v>
      </c>
    </row>
    <row r="22" spans="1:8" ht="15" customHeight="1">
      <c r="A22" s="14" t="s">
        <v>9</v>
      </c>
      <c r="B22" s="19">
        <f>'Costi variabili e Costi fissi'!B24</f>
        <v>0</v>
      </c>
      <c r="C22" s="19">
        <f>'Costi variabili e Costi fissi'!C24</f>
        <v>0</v>
      </c>
      <c r="D22" s="19">
        <f>'Costi variabili e Costi fissi'!D24</f>
        <v>0</v>
      </c>
      <c r="E22" s="19">
        <f>'Costi variabili e Costi fissi'!E24</f>
        <v>0</v>
      </c>
      <c r="F22" s="19">
        <f>'Costi variabili e Costi fissi'!F24</f>
        <v>0</v>
      </c>
      <c r="G22" s="19">
        <f>'Costi variabili e Costi fissi'!G24</f>
        <v>0</v>
      </c>
      <c r="H22" s="196">
        <f>'Costi variabili e Costi fissi'!H24</f>
        <v>0</v>
      </c>
    </row>
    <row r="23" spans="1:8" ht="15" customHeight="1">
      <c r="A23" s="14" t="s">
        <v>108</v>
      </c>
      <c r="B23" s="19">
        <f>'Costi variabili e Costi fissi'!B25</f>
        <v>0</v>
      </c>
      <c r="C23" s="19">
        <f>'Costi variabili e Costi fissi'!C25</f>
        <v>0</v>
      </c>
      <c r="D23" s="19">
        <f>'Costi variabili e Costi fissi'!D25</f>
        <v>0</v>
      </c>
      <c r="E23" s="19">
        <f>'Costi variabili e Costi fissi'!E25</f>
        <v>0</v>
      </c>
      <c r="F23" s="19">
        <f>'Costi variabili e Costi fissi'!F25</f>
        <v>0</v>
      </c>
      <c r="G23" s="19">
        <f>'Costi variabili e Costi fissi'!G25</f>
        <v>0</v>
      </c>
      <c r="H23" s="196">
        <f>'Costi variabili e Costi fissi'!H25</f>
        <v>0</v>
      </c>
    </row>
    <row r="24" spans="1:8" ht="15" customHeight="1">
      <c r="A24" s="14" t="s">
        <v>11</v>
      </c>
      <c r="B24" s="19">
        <f>'Costi variabili e Costi fissi'!B26</f>
        <v>0</v>
      </c>
      <c r="C24" s="19">
        <f>'Costi variabili e Costi fissi'!C26</f>
        <v>0</v>
      </c>
      <c r="D24" s="19">
        <f>'Costi variabili e Costi fissi'!D26</f>
        <v>0</v>
      </c>
      <c r="E24" s="19">
        <f>'Costi variabili e Costi fissi'!E26</f>
        <v>0</v>
      </c>
      <c r="F24" s="19">
        <f>'Costi variabili e Costi fissi'!F26</f>
        <v>0</v>
      </c>
      <c r="G24" s="19">
        <f>'Costi variabili e Costi fissi'!G26</f>
        <v>0</v>
      </c>
      <c r="H24" s="196">
        <f>'Costi variabili e Costi fissi'!H26</f>
        <v>0</v>
      </c>
    </row>
    <row r="25" spans="1:8" ht="15" customHeight="1">
      <c r="A25" s="14" t="s">
        <v>110</v>
      </c>
      <c r="B25" s="19">
        <f>'Costi variabili e Costi fissi'!B27</f>
        <v>0</v>
      </c>
      <c r="C25" s="19">
        <f>'Costi variabili e Costi fissi'!C27</f>
        <v>0</v>
      </c>
      <c r="D25" s="19">
        <f>'Costi variabili e Costi fissi'!D27</f>
        <v>0</v>
      </c>
      <c r="E25" s="19">
        <f>'Costi variabili e Costi fissi'!E27</f>
        <v>0</v>
      </c>
      <c r="F25" s="19">
        <f>'Costi variabili e Costi fissi'!F27</f>
        <v>0</v>
      </c>
      <c r="G25" s="19">
        <f>'Costi variabili e Costi fissi'!G27</f>
        <v>0</v>
      </c>
      <c r="H25" s="196">
        <f>'Costi variabili e Costi fissi'!H27</f>
        <v>0</v>
      </c>
    </row>
    <row r="26" spans="1:8" ht="15" customHeight="1">
      <c r="A26" s="14" t="s">
        <v>13</v>
      </c>
      <c r="B26" s="19">
        <f>'Costi variabili e Costi fissi'!B28</f>
        <v>0</v>
      </c>
      <c r="C26" s="19">
        <f>'Costi variabili e Costi fissi'!C28</f>
        <v>0</v>
      </c>
      <c r="D26" s="19">
        <f>'Costi variabili e Costi fissi'!D28</f>
        <v>0</v>
      </c>
      <c r="E26" s="19">
        <f>'Costi variabili e Costi fissi'!E28</f>
        <v>0</v>
      </c>
      <c r="F26" s="19">
        <f>'Costi variabili e Costi fissi'!F28</f>
        <v>0</v>
      </c>
      <c r="G26" s="19">
        <f>'Costi variabili e Costi fissi'!G28</f>
        <v>0</v>
      </c>
      <c r="H26" s="196">
        <f>'Costi variabili e Costi fissi'!H28</f>
        <v>0</v>
      </c>
    </row>
    <row r="27" spans="1:8" ht="15" customHeight="1">
      <c r="A27" s="14" t="s">
        <v>15</v>
      </c>
      <c r="B27" s="19">
        <f>'Costi variabili e Costi fissi'!B29</f>
        <v>0</v>
      </c>
      <c r="C27" s="19">
        <f>'Costi variabili e Costi fissi'!C29</f>
        <v>0</v>
      </c>
      <c r="D27" s="19">
        <f>'Costi variabili e Costi fissi'!D29</f>
        <v>0</v>
      </c>
      <c r="E27" s="19">
        <f>'Costi variabili e Costi fissi'!E29</f>
        <v>0</v>
      </c>
      <c r="F27" s="19">
        <f>'Costi variabili e Costi fissi'!F29</f>
        <v>0</v>
      </c>
      <c r="G27" s="19">
        <f>'Costi variabili e Costi fissi'!G29</f>
        <v>0</v>
      </c>
      <c r="H27" s="196">
        <f>'Costi variabili e Costi fissi'!H29</f>
        <v>0</v>
      </c>
    </row>
    <row r="28" spans="1:8" ht="15" customHeight="1">
      <c r="A28" s="14" t="s">
        <v>17</v>
      </c>
      <c r="B28" s="19">
        <f>'Costi variabili e Costi fissi'!B30</f>
        <v>0</v>
      </c>
      <c r="C28" s="19">
        <f>'Costi variabili e Costi fissi'!C30</f>
        <v>0</v>
      </c>
      <c r="D28" s="19">
        <f>'Costi variabili e Costi fissi'!D30</f>
        <v>0</v>
      </c>
      <c r="E28" s="19">
        <f>'Costi variabili e Costi fissi'!E30</f>
        <v>0</v>
      </c>
      <c r="F28" s="19">
        <f>'Costi variabili e Costi fissi'!F30</f>
        <v>0</v>
      </c>
      <c r="G28" s="19">
        <f>'Costi variabili e Costi fissi'!G30</f>
        <v>0</v>
      </c>
      <c r="H28" s="196">
        <f>'Costi variabili e Costi fissi'!H30</f>
        <v>0</v>
      </c>
    </row>
    <row r="29" spans="1:8" ht="15" customHeight="1">
      <c r="A29" s="14" t="s">
        <v>112</v>
      </c>
      <c r="B29" s="19">
        <f>'Costi variabili e Costi fissi'!B31</f>
        <v>0</v>
      </c>
      <c r="C29" s="19">
        <f>'Costi variabili e Costi fissi'!C31</f>
        <v>0</v>
      </c>
      <c r="D29" s="19">
        <f>'Costi variabili e Costi fissi'!D31</f>
        <v>0</v>
      </c>
      <c r="E29" s="19">
        <f>'Costi variabili e Costi fissi'!E31</f>
        <v>0</v>
      </c>
      <c r="F29" s="19">
        <f>'Costi variabili e Costi fissi'!F31</f>
        <v>0</v>
      </c>
      <c r="G29" s="19">
        <f>'Costi variabili e Costi fissi'!G31</f>
        <v>0</v>
      </c>
      <c r="H29" s="20">
        <f>'Costi variabili e Costi fissi'!H31</f>
        <v>0</v>
      </c>
    </row>
    <row r="30" spans="1:8" ht="15" customHeight="1">
      <c r="A30" s="176" t="s">
        <v>18</v>
      </c>
      <c r="B30" s="27">
        <f aca="true" t="shared" si="2" ref="B30:H30">SUM(B20:B29)</f>
        <v>0</v>
      </c>
      <c r="C30" s="27">
        <f t="shared" si="2"/>
        <v>0</v>
      </c>
      <c r="D30" s="27">
        <f t="shared" si="2"/>
        <v>0</v>
      </c>
      <c r="E30" s="27">
        <f t="shared" si="2"/>
        <v>0</v>
      </c>
      <c r="F30" s="27">
        <f t="shared" si="2"/>
        <v>0</v>
      </c>
      <c r="G30" s="27">
        <f t="shared" si="2"/>
        <v>0</v>
      </c>
      <c r="H30" s="30">
        <f t="shared" si="2"/>
        <v>0</v>
      </c>
    </row>
    <row r="31" spans="1:8" ht="15" customHeight="1">
      <c r="A31" s="184"/>
      <c r="B31" s="31"/>
      <c r="C31" s="254"/>
      <c r="D31" s="254"/>
      <c r="E31" s="254"/>
      <c r="F31" s="254"/>
      <c r="G31" s="254"/>
      <c r="H31" s="255"/>
    </row>
    <row r="32" spans="1:8" ht="15" customHeight="1">
      <c r="A32" s="176" t="s">
        <v>68</v>
      </c>
      <c r="B32" s="220">
        <f>B9-B17-B30</f>
        <v>0</v>
      </c>
      <c r="C32" s="220">
        <f aca="true" t="shared" si="3" ref="C32:H32">C9-C17-C30</f>
        <v>0</v>
      </c>
      <c r="D32" s="220">
        <f t="shared" si="3"/>
        <v>0</v>
      </c>
      <c r="E32" s="220">
        <f t="shared" si="3"/>
        <v>0</v>
      </c>
      <c r="F32" s="220">
        <f t="shared" si="3"/>
        <v>0</v>
      </c>
      <c r="G32" s="220">
        <f t="shared" si="3"/>
        <v>0</v>
      </c>
      <c r="H32" s="290">
        <f t="shared" si="3"/>
        <v>0</v>
      </c>
    </row>
    <row r="33" spans="1:8" ht="15" customHeight="1">
      <c r="A33" s="14" t="s">
        <v>35</v>
      </c>
      <c r="B33" s="19">
        <f>'Costo del lavoro'!B5</f>
        <v>0</v>
      </c>
      <c r="C33" s="19">
        <f>'Costo del lavoro'!C5</f>
        <v>0</v>
      </c>
      <c r="D33" s="19">
        <f>'Costo del lavoro'!D5</f>
        <v>0</v>
      </c>
      <c r="E33" s="19">
        <f>'Costo del lavoro'!E5</f>
        <v>0</v>
      </c>
      <c r="F33" s="19">
        <f>'Costo del lavoro'!F5</f>
        <v>0</v>
      </c>
      <c r="G33" s="19">
        <f>'Costo del lavoro'!G5</f>
        <v>0</v>
      </c>
      <c r="H33" s="196">
        <f>'Costo del lavoro'!H5</f>
        <v>0</v>
      </c>
    </row>
    <row r="34" spans="1:8" ht="15" customHeight="1">
      <c r="A34" s="176" t="s">
        <v>69</v>
      </c>
      <c r="B34" s="27">
        <f aca="true" t="shared" si="4" ref="B34:H34">B32-B33</f>
        <v>0</v>
      </c>
      <c r="C34" s="27">
        <f t="shared" si="4"/>
        <v>0</v>
      </c>
      <c r="D34" s="27">
        <f t="shared" si="4"/>
        <v>0</v>
      </c>
      <c r="E34" s="27">
        <f t="shared" si="4"/>
        <v>0</v>
      </c>
      <c r="F34" s="27">
        <f t="shared" si="4"/>
        <v>0</v>
      </c>
      <c r="G34" s="27">
        <f t="shared" si="4"/>
        <v>0</v>
      </c>
      <c r="H34" s="297">
        <f t="shared" si="4"/>
        <v>0</v>
      </c>
    </row>
    <row r="35" spans="1:8" ht="15" customHeight="1">
      <c r="A35" s="184"/>
      <c r="B35" s="291"/>
      <c r="C35" s="292"/>
      <c r="D35" s="292"/>
      <c r="E35" s="292"/>
      <c r="F35" s="292"/>
      <c r="G35" s="292"/>
      <c r="H35" s="293"/>
    </row>
    <row r="36" spans="1:8" ht="15" customHeight="1">
      <c r="A36" s="294" t="s">
        <v>20</v>
      </c>
      <c r="B36" s="33"/>
      <c r="C36" s="295"/>
      <c r="D36" s="295"/>
      <c r="E36" s="295"/>
      <c r="F36" s="295"/>
      <c r="G36" s="295"/>
      <c r="H36" s="296"/>
    </row>
    <row r="37" spans="1:8" ht="15" customHeight="1">
      <c r="A37" s="14" t="s">
        <v>38</v>
      </c>
      <c r="B37" s="26">
        <f>'Costo del lavoro'!B9</f>
        <v>0</v>
      </c>
      <c r="C37" s="26">
        <f>'Costo del lavoro'!C9</f>
        <v>0</v>
      </c>
      <c r="D37" s="26">
        <f>'Costo del lavoro'!D9</f>
        <v>0</v>
      </c>
      <c r="E37" s="26">
        <f>'Costo del lavoro'!E9</f>
        <v>0</v>
      </c>
      <c r="F37" s="26">
        <f>'Costo del lavoro'!F9</f>
        <v>0</v>
      </c>
      <c r="G37" s="26">
        <f>'Costo del lavoro'!G9</f>
        <v>0</v>
      </c>
      <c r="H37" s="262">
        <f>'Costo del lavoro'!H9</f>
        <v>0</v>
      </c>
    </row>
    <row r="38" spans="1:8" ht="15" customHeight="1">
      <c r="A38" s="14" t="s">
        <v>41</v>
      </c>
      <c r="B38" s="19">
        <f>'Costo del lavoro'!B13</f>
        <v>0</v>
      </c>
      <c r="C38" s="19">
        <f>'Costo del lavoro'!C13</f>
        <v>0</v>
      </c>
      <c r="D38" s="19">
        <f>'Costo del lavoro'!D13</f>
        <v>0</v>
      </c>
      <c r="E38" s="19">
        <f>'Costo del lavoro'!E13</f>
        <v>0</v>
      </c>
      <c r="F38" s="19">
        <f>'Costo del lavoro'!F13</f>
        <v>0</v>
      </c>
      <c r="G38" s="19">
        <f>'Costo del lavoro'!G13</f>
        <v>0</v>
      </c>
      <c r="H38" s="196">
        <f>'Costo del lavoro'!H13</f>
        <v>0</v>
      </c>
    </row>
    <row r="39" spans="1:8" ht="15" customHeight="1">
      <c r="A39" s="14" t="s">
        <v>44</v>
      </c>
      <c r="B39" s="19">
        <f>'Costo del lavoro'!B17</f>
        <v>0</v>
      </c>
      <c r="C39" s="19">
        <f>'Costo del lavoro'!C17</f>
        <v>0</v>
      </c>
      <c r="D39" s="19">
        <f>'Costo del lavoro'!D17</f>
        <v>0</v>
      </c>
      <c r="E39" s="19">
        <f>'Costo del lavoro'!E17</f>
        <v>0</v>
      </c>
      <c r="F39" s="19">
        <f>'Costo del lavoro'!F17</f>
        <v>0</v>
      </c>
      <c r="G39" s="19">
        <f>'Costo del lavoro'!G17</f>
        <v>0</v>
      </c>
      <c r="H39" s="196">
        <f>'Costo del lavoro'!H17</f>
        <v>0</v>
      </c>
    </row>
    <row r="40" spans="1:8" ht="15" customHeight="1">
      <c r="A40" s="14" t="s">
        <v>48</v>
      </c>
      <c r="B40" s="19">
        <f>'Costo del lavoro'!B23</f>
        <v>0</v>
      </c>
      <c r="C40" s="19">
        <f>'Costo del lavoro'!C23</f>
        <v>0</v>
      </c>
      <c r="D40" s="19">
        <f>'Costo del lavoro'!D23</f>
        <v>0</v>
      </c>
      <c r="E40" s="19">
        <f>'Costo del lavoro'!E23</f>
        <v>0</v>
      </c>
      <c r="F40" s="19">
        <f>'Costo del lavoro'!F23</f>
        <v>0</v>
      </c>
      <c r="G40" s="19">
        <f>'Costo del lavoro'!G23</f>
        <v>0</v>
      </c>
      <c r="H40" s="196">
        <f>'Costo del lavoro'!H23</f>
        <v>0</v>
      </c>
    </row>
    <row r="41" spans="1:8" ht="15" customHeight="1">
      <c r="A41" s="14" t="s">
        <v>51</v>
      </c>
      <c r="B41" s="19">
        <f>'Investimenti e ammortamenti'!B17+'Investimenti e ammortamenti'!B76</f>
        <v>0</v>
      </c>
      <c r="C41" s="19">
        <f>'Investimenti e ammortamenti'!C17+'Investimenti e ammortamenti'!C76</f>
        <v>0</v>
      </c>
      <c r="D41" s="19">
        <f>'Investimenti e ammortamenti'!D17+'Investimenti e ammortamenti'!D76</f>
        <v>0</v>
      </c>
      <c r="E41" s="19">
        <f>'Investimenti e ammortamenti'!E17+'Investimenti e ammortamenti'!E76</f>
        <v>0</v>
      </c>
      <c r="F41" s="19">
        <f>'Investimenti e ammortamenti'!F17+'Investimenti e ammortamenti'!F76</f>
        <v>0</v>
      </c>
      <c r="G41" s="19">
        <f>'Investimenti e ammortamenti'!G17+'Investimenti e ammortamenti'!G76</f>
        <v>0</v>
      </c>
      <c r="H41" s="196">
        <f>'Investimenti e ammortamenti'!H17+'Investimenti e ammortamenti'!H76</f>
        <v>0</v>
      </c>
    </row>
    <row r="42" spans="1:8" ht="15" customHeight="1">
      <c r="A42" s="14" t="s">
        <v>52</v>
      </c>
      <c r="B42" s="19">
        <f>'Investimenti e ammortamenti'!B21+'Investimenti e ammortamenti'!B79</f>
        <v>0</v>
      </c>
      <c r="C42" s="19">
        <f>'Investimenti e ammortamenti'!C21+'Investimenti e ammortamenti'!C79</f>
        <v>0</v>
      </c>
      <c r="D42" s="19">
        <f>'Investimenti e ammortamenti'!D21+'Investimenti e ammortamenti'!D79</f>
        <v>0</v>
      </c>
      <c r="E42" s="19">
        <f>'Investimenti e ammortamenti'!E21+'Investimenti e ammortamenti'!E79</f>
        <v>0</v>
      </c>
      <c r="F42" s="19">
        <f>'Investimenti e ammortamenti'!F21+'Investimenti e ammortamenti'!F79</f>
        <v>0</v>
      </c>
      <c r="G42" s="19">
        <f>'Investimenti e ammortamenti'!G21+'Investimenti e ammortamenti'!G79</f>
        <v>0</v>
      </c>
      <c r="H42" s="196">
        <f>'Investimenti e ammortamenti'!H21+'Investimenti e ammortamenti'!H79</f>
        <v>0</v>
      </c>
    </row>
    <row r="43" spans="1:8" ht="15" customHeight="1">
      <c r="A43" s="14" t="s">
        <v>21</v>
      </c>
      <c r="B43" s="19">
        <f>'Costi variabili e Costi fissi'!B48</f>
        <v>0</v>
      </c>
      <c r="C43" s="19">
        <f>'Costi variabili e Costi fissi'!C48</f>
        <v>0</v>
      </c>
      <c r="D43" s="19">
        <f>'Costi variabili e Costi fissi'!D48</f>
        <v>0</v>
      </c>
      <c r="E43" s="19">
        <f>'Costi variabili e Costi fissi'!E48</f>
        <v>0</v>
      </c>
      <c r="F43" s="19">
        <f>'Costi variabili e Costi fissi'!F48</f>
        <v>0</v>
      </c>
      <c r="G43" s="19">
        <f>'Costi variabili e Costi fissi'!G48</f>
        <v>0</v>
      </c>
      <c r="H43" s="196">
        <f>'Costi variabili e Costi fissi'!H48</f>
        <v>0</v>
      </c>
    </row>
    <row r="44" spans="1:8" ht="15" customHeight="1">
      <c r="A44" s="14" t="s">
        <v>22</v>
      </c>
      <c r="B44" s="19">
        <f>'Costi variabili e Costi fissi'!B49</f>
        <v>0</v>
      </c>
      <c r="C44" s="19">
        <f>'Costi variabili e Costi fissi'!C49</f>
        <v>0</v>
      </c>
      <c r="D44" s="19">
        <f>'Costi variabili e Costi fissi'!D49</f>
        <v>0</v>
      </c>
      <c r="E44" s="19">
        <f>'Costi variabili e Costi fissi'!E49</f>
        <v>0</v>
      </c>
      <c r="F44" s="19">
        <f>'Costi variabili e Costi fissi'!F49</f>
        <v>0</v>
      </c>
      <c r="G44" s="19">
        <f>'Costi variabili e Costi fissi'!G49</f>
        <v>0</v>
      </c>
      <c r="H44" s="196">
        <f>'Costi variabili e Costi fissi'!H49</f>
        <v>0</v>
      </c>
    </row>
    <row r="45" spans="1:8" ht="15" customHeight="1">
      <c r="A45" s="14" t="s">
        <v>23</v>
      </c>
      <c r="B45" s="19">
        <f>'Costi variabili e Costi fissi'!B50</f>
        <v>0</v>
      </c>
      <c r="C45" s="19">
        <f>'Costi variabili e Costi fissi'!C50</f>
        <v>0</v>
      </c>
      <c r="D45" s="19">
        <f>'Costi variabili e Costi fissi'!D50</f>
        <v>0</v>
      </c>
      <c r="E45" s="19">
        <f>'Costi variabili e Costi fissi'!E50</f>
        <v>0</v>
      </c>
      <c r="F45" s="19">
        <f>'Costi variabili e Costi fissi'!F50</f>
        <v>0</v>
      </c>
      <c r="G45" s="19">
        <f>'Costi variabili e Costi fissi'!G50</f>
        <v>0</v>
      </c>
      <c r="H45" s="196">
        <f>'Costi variabili e Costi fissi'!H50</f>
        <v>0</v>
      </c>
    </row>
    <row r="46" spans="1:8" ht="15" customHeight="1">
      <c r="A46" s="14" t="s">
        <v>24</v>
      </c>
      <c r="B46" s="19">
        <f>'Costi variabili e Costi fissi'!B51</f>
        <v>0</v>
      </c>
      <c r="C46" s="19">
        <f>'Costi variabili e Costi fissi'!C51</f>
        <v>0</v>
      </c>
      <c r="D46" s="19">
        <f>'Costi variabili e Costi fissi'!D51</f>
        <v>0</v>
      </c>
      <c r="E46" s="19">
        <f>'Costi variabili e Costi fissi'!E51</f>
        <v>0</v>
      </c>
      <c r="F46" s="19">
        <f>'Costi variabili e Costi fissi'!F51</f>
        <v>0</v>
      </c>
      <c r="G46" s="19">
        <f>'Costi variabili e Costi fissi'!G51</f>
        <v>0</v>
      </c>
      <c r="H46" s="196">
        <f>'Costi variabili e Costi fissi'!H51</f>
        <v>0</v>
      </c>
    </row>
    <row r="47" spans="1:8" ht="15" customHeight="1">
      <c r="A47" s="14" t="s">
        <v>0</v>
      </c>
      <c r="B47" s="19">
        <f>'Costi variabili e Costi fissi'!B52</f>
        <v>0</v>
      </c>
      <c r="C47" s="19">
        <f>'Costi variabili e Costi fissi'!C52</f>
        <v>0</v>
      </c>
      <c r="D47" s="19">
        <f>'Costi variabili e Costi fissi'!D52</f>
        <v>0</v>
      </c>
      <c r="E47" s="19">
        <f>'Costi variabili e Costi fissi'!E52</f>
        <v>0</v>
      </c>
      <c r="F47" s="19">
        <f>'Costi variabili e Costi fissi'!F52</f>
        <v>0</v>
      </c>
      <c r="G47" s="19">
        <f>'Costi variabili e Costi fissi'!G52</f>
        <v>0</v>
      </c>
      <c r="H47" s="196">
        <f>'Costi variabili e Costi fissi'!H52</f>
        <v>0</v>
      </c>
    </row>
    <row r="48" spans="1:8" ht="15" customHeight="1">
      <c r="A48" s="14" t="s">
        <v>25</v>
      </c>
      <c r="B48" s="19">
        <f>'Costi variabili e Costi fissi'!B53</f>
        <v>0</v>
      </c>
      <c r="C48" s="19">
        <f>'Costi variabili e Costi fissi'!C53</f>
        <v>0</v>
      </c>
      <c r="D48" s="19">
        <f>'Costi variabili e Costi fissi'!D53</f>
        <v>0</v>
      </c>
      <c r="E48" s="19">
        <f>'Costi variabili e Costi fissi'!E53</f>
        <v>0</v>
      </c>
      <c r="F48" s="19">
        <f>'Costi variabili e Costi fissi'!F53</f>
        <v>0</v>
      </c>
      <c r="G48" s="19">
        <f>'Costi variabili e Costi fissi'!G53</f>
        <v>0</v>
      </c>
      <c r="H48" s="196">
        <f>'Costi variabili e Costi fissi'!H53</f>
        <v>0</v>
      </c>
    </row>
    <row r="49" spans="1:8" ht="15" customHeight="1">
      <c r="A49" s="14" t="s">
        <v>26</v>
      </c>
      <c r="B49" s="19">
        <f>'Costi variabili e Costi fissi'!B54</f>
        <v>0</v>
      </c>
      <c r="C49" s="19">
        <f>'Costi variabili e Costi fissi'!C54</f>
        <v>0</v>
      </c>
      <c r="D49" s="19">
        <f>'Costi variabili e Costi fissi'!D54</f>
        <v>0</v>
      </c>
      <c r="E49" s="19">
        <f>'Costi variabili e Costi fissi'!E54</f>
        <v>0</v>
      </c>
      <c r="F49" s="19">
        <f>'Costi variabili e Costi fissi'!F54</f>
        <v>0</v>
      </c>
      <c r="G49" s="19">
        <f>'Costi variabili e Costi fissi'!G54</f>
        <v>0</v>
      </c>
      <c r="H49" s="196">
        <f>'Costi variabili e Costi fissi'!H54</f>
        <v>0</v>
      </c>
    </row>
    <row r="50" spans="1:8" ht="15" customHeight="1">
      <c r="A50" s="14" t="s">
        <v>27</v>
      </c>
      <c r="B50" s="19">
        <f>'Costi variabili e Costi fissi'!B55</f>
        <v>0</v>
      </c>
      <c r="C50" s="19">
        <f>'Costi variabili e Costi fissi'!C55</f>
        <v>0</v>
      </c>
      <c r="D50" s="19">
        <f>'Costi variabili e Costi fissi'!D55</f>
        <v>0</v>
      </c>
      <c r="E50" s="19">
        <f>'Costi variabili e Costi fissi'!E55</f>
        <v>0</v>
      </c>
      <c r="F50" s="19">
        <f>'Costi variabili e Costi fissi'!F55</f>
        <v>0</v>
      </c>
      <c r="G50" s="19">
        <f>'Costi variabili e Costi fissi'!G55</f>
        <v>0</v>
      </c>
      <c r="H50" s="196">
        <f>'Costi variabili e Costi fissi'!H55</f>
        <v>0</v>
      </c>
    </row>
    <row r="51" spans="1:8" ht="15" customHeight="1">
      <c r="A51" s="14" t="s">
        <v>115</v>
      </c>
      <c r="B51" s="19">
        <f>'Costi variabili e Costi fissi'!B56</f>
        <v>0</v>
      </c>
      <c r="C51" s="19">
        <f>'Costi variabili e Costi fissi'!C56</f>
        <v>0</v>
      </c>
      <c r="D51" s="19">
        <f>'Costi variabili e Costi fissi'!D56</f>
        <v>0</v>
      </c>
      <c r="E51" s="19">
        <f>'Costi variabili e Costi fissi'!E56</f>
        <v>0</v>
      </c>
      <c r="F51" s="19">
        <f>'Costi variabili e Costi fissi'!F56</f>
        <v>0</v>
      </c>
      <c r="G51" s="19">
        <f>'Costi variabili e Costi fissi'!G56</f>
        <v>0</v>
      </c>
      <c r="H51" s="196">
        <f>'Costi variabili e Costi fissi'!H56</f>
        <v>0</v>
      </c>
    </row>
    <row r="52" spans="1:8" ht="15" customHeight="1">
      <c r="A52" s="14" t="s">
        <v>28</v>
      </c>
      <c r="B52" s="19">
        <f>'Costi variabili e Costi fissi'!B57</f>
        <v>0</v>
      </c>
      <c r="C52" s="19">
        <f>'Costi variabili e Costi fissi'!C57</f>
        <v>0</v>
      </c>
      <c r="D52" s="19">
        <f>'Costi variabili e Costi fissi'!D57</f>
        <v>0</v>
      </c>
      <c r="E52" s="19">
        <f>'Costi variabili e Costi fissi'!E57</f>
        <v>0</v>
      </c>
      <c r="F52" s="19">
        <f>'Costi variabili e Costi fissi'!F57</f>
        <v>0</v>
      </c>
      <c r="G52" s="19">
        <f>'Costi variabili e Costi fissi'!G57</f>
        <v>0</v>
      </c>
      <c r="H52" s="196">
        <f>'Costi variabili e Costi fissi'!H57</f>
        <v>0</v>
      </c>
    </row>
    <row r="53" spans="1:8" ht="15" customHeight="1">
      <c r="A53" s="14" t="s">
        <v>70</v>
      </c>
      <c r="B53" s="19">
        <f>'Costi variabili e Costi fissi'!B58</f>
        <v>0</v>
      </c>
      <c r="C53" s="19">
        <f>'Costi variabili e Costi fissi'!C58</f>
        <v>0</v>
      </c>
      <c r="D53" s="19">
        <f>'Costi variabili e Costi fissi'!D58</f>
        <v>0</v>
      </c>
      <c r="E53" s="19">
        <f>'Costi variabili e Costi fissi'!E58</f>
        <v>0</v>
      </c>
      <c r="F53" s="19">
        <f>'Costi variabili e Costi fissi'!F58</f>
        <v>0</v>
      </c>
      <c r="G53" s="19">
        <f>'Costi variabili e Costi fissi'!G58</f>
        <v>0</v>
      </c>
      <c r="H53" s="196">
        <f>'Costi variabili e Costi fissi'!H58</f>
        <v>0</v>
      </c>
    </row>
    <row r="54" spans="1:8" ht="15" customHeight="1">
      <c r="A54" s="14" t="s">
        <v>116</v>
      </c>
      <c r="B54" s="19">
        <f>'Costi variabili e Costi fissi'!B59</f>
        <v>0</v>
      </c>
      <c r="C54" s="19">
        <f>'Costi variabili e Costi fissi'!C59</f>
        <v>0</v>
      </c>
      <c r="D54" s="19">
        <f>'Costi variabili e Costi fissi'!D59</f>
        <v>0</v>
      </c>
      <c r="E54" s="19">
        <f>'Costi variabili e Costi fissi'!E59</f>
        <v>0</v>
      </c>
      <c r="F54" s="19">
        <f>'Costi variabili e Costi fissi'!F59</f>
        <v>0</v>
      </c>
      <c r="G54" s="19">
        <f>'Costi variabili e Costi fissi'!G59</f>
        <v>0</v>
      </c>
      <c r="H54" s="196">
        <f>'Costi variabili e Costi fissi'!H59</f>
        <v>0</v>
      </c>
    </row>
    <row r="55" spans="1:8" ht="15" customHeight="1">
      <c r="A55" s="14" t="s">
        <v>29</v>
      </c>
      <c r="B55" s="19">
        <f>'Costi variabili e Costi fissi'!B60</f>
        <v>0</v>
      </c>
      <c r="C55" s="19">
        <f>'Costi variabili e Costi fissi'!C60</f>
        <v>0</v>
      </c>
      <c r="D55" s="19">
        <f>'Costi variabili e Costi fissi'!D60</f>
        <v>0</v>
      </c>
      <c r="E55" s="19">
        <f>'Costi variabili e Costi fissi'!E60</f>
        <v>0</v>
      </c>
      <c r="F55" s="19">
        <f>'Costi variabili e Costi fissi'!F60</f>
        <v>0</v>
      </c>
      <c r="G55" s="19">
        <f>'Costi variabili e Costi fissi'!G60</f>
        <v>0</v>
      </c>
      <c r="H55" s="196">
        <f>'Costi variabili e Costi fissi'!H60</f>
        <v>0</v>
      </c>
    </row>
    <row r="56" spans="1:8" ht="15" customHeight="1">
      <c r="A56" s="14" t="s">
        <v>117</v>
      </c>
      <c r="B56" s="19">
        <f>'Costi variabili e Costi fissi'!B61</f>
        <v>0</v>
      </c>
      <c r="C56" s="19">
        <f>'Costi variabili e Costi fissi'!C61</f>
        <v>0</v>
      </c>
      <c r="D56" s="19">
        <f>'Costi variabili e Costi fissi'!D61</f>
        <v>0</v>
      </c>
      <c r="E56" s="19">
        <f>'Costi variabili e Costi fissi'!E61</f>
        <v>0</v>
      </c>
      <c r="F56" s="19">
        <f>'Costi variabili e Costi fissi'!F61</f>
        <v>0</v>
      </c>
      <c r="G56" s="19">
        <f>'Costi variabili e Costi fissi'!G61</f>
        <v>0</v>
      </c>
      <c r="H56" s="196">
        <f>'Costi variabili e Costi fissi'!H61</f>
        <v>0</v>
      </c>
    </row>
    <row r="57" spans="1:8" ht="15" customHeight="1">
      <c r="A57" s="14" t="s">
        <v>118</v>
      </c>
      <c r="B57" s="19">
        <f>'Costi variabili e Costi fissi'!B62</f>
        <v>0</v>
      </c>
      <c r="C57" s="19">
        <f>'Costi variabili e Costi fissi'!C62</f>
        <v>0</v>
      </c>
      <c r="D57" s="19">
        <f>'Costi variabili e Costi fissi'!D62</f>
        <v>0</v>
      </c>
      <c r="E57" s="19">
        <f>'Costi variabili e Costi fissi'!E62</f>
        <v>0</v>
      </c>
      <c r="F57" s="19">
        <f>'Costi variabili e Costi fissi'!F62</f>
        <v>0</v>
      </c>
      <c r="G57" s="19">
        <f>'Costi variabili e Costi fissi'!G62</f>
        <v>0</v>
      </c>
      <c r="H57" s="196">
        <f>'Costi variabili e Costi fissi'!H62</f>
        <v>0</v>
      </c>
    </row>
    <row r="58" spans="1:8" ht="15" customHeight="1">
      <c r="A58" s="14" t="s">
        <v>321</v>
      </c>
      <c r="B58" s="19">
        <f>'Costi variabili e Costi fissi'!B63</f>
        <v>0</v>
      </c>
      <c r="C58" s="19">
        <f>'Costi variabili e Costi fissi'!C63</f>
        <v>0</v>
      </c>
      <c r="D58" s="19">
        <f>'Costi variabili e Costi fissi'!D63</f>
        <v>0</v>
      </c>
      <c r="E58" s="19">
        <f>'Costi variabili e Costi fissi'!E63</f>
        <v>0</v>
      </c>
      <c r="F58" s="19">
        <f>'Costi variabili e Costi fissi'!F63</f>
        <v>0</v>
      </c>
      <c r="G58" s="19">
        <f>'Costi variabili e Costi fissi'!G63</f>
        <v>0</v>
      </c>
      <c r="H58" s="196">
        <f>'Costi variabili e Costi fissi'!H63</f>
        <v>0</v>
      </c>
    </row>
    <row r="59" spans="1:8" ht="15" customHeight="1">
      <c r="A59" s="14" t="s">
        <v>31</v>
      </c>
      <c r="B59" s="19">
        <f>'Costi variabili e Costi fissi'!B64</f>
        <v>0</v>
      </c>
      <c r="C59" s="19">
        <f>'Costi variabili e Costi fissi'!C64</f>
        <v>0</v>
      </c>
      <c r="D59" s="19">
        <f>'Costi variabili e Costi fissi'!D64</f>
        <v>0</v>
      </c>
      <c r="E59" s="19">
        <f>'Costi variabili e Costi fissi'!E64</f>
        <v>0</v>
      </c>
      <c r="F59" s="19">
        <f>'Costi variabili e Costi fissi'!F64</f>
        <v>0</v>
      </c>
      <c r="G59" s="19">
        <f>'Costi variabili e Costi fissi'!G64</f>
        <v>0</v>
      </c>
      <c r="H59" s="196">
        <f>'Costi variabili e Costi fissi'!H64</f>
        <v>0</v>
      </c>
    </row>
    <row r="60" spans="1:8" ht="15" customHeight="1">
      <c r="A60" s="14" t="s">
        <v>119</v>
      </c>
      <c r="B60" s="19">
        <f>'Costi variabili e Costi fissi'!B65</f>
        <v>0</v>
      </c>
      <c r="C60" s="19">
        <f>'Costi variabili e Costi fissi'!C65</f>
        <v>0</v>
      </c>
      <c r="D60" s="19">
        <f>'Costi variabili e Costi fissi'!D65</f>
        <v>0</v>
      </c>
      <c r="E60" s="19">
        <f>'Costi variabili e Costi fissi'!E65</f>
        <v>0</v>
      </c>
      <c r="F60" s="19">
        <f>'Costi variabili e Costi fissi'!F65</f>
        <v>0</v>
      </c>
      <c r="G60" s="19">
        <f>'Costi variabili e Costi fissi'!G65</f>
        <v>0</v>
      </c>
      <c r="H60" s="196">
        <f>'Costi variabili e Costi fissi'!H65</f>
        <v>0</v>
      </c>
    </row>
    <row r="61" spans="1:8" ht="15" customHeight="1">
      <c r="A61" s="176" t="s">
        <v>30</v>
      </c>
      <c r="B61" s="27">
        <f>SUM(B37:B60)</f>
        <v>0</v>
      </c>
      <c r="C61" s="27">
        <f aca="true" t="shared" si="5" ref="C61:H61">SUM(C37:C60)</f>
        <v>0</v>
      </c>
      <c r="D61" s="27">
        <f t="shared" si="5"/>
        <v>0</v>
      </c>
      <c r="E61" s="27">
        <f t="shared" si="5"/>
        <v>0</v>
      </c>
      <c r="F61" s="27">
        <f t="shared" si="5"/>
        <v>0</v>
      </c>
      <c r="G61" s="27">
        <f t="shared" si="5"/>
        <v>0</v>
      </c>
      <c r="H61" s="30">
        <f t="shared" si="5"/>
        <v>0</v>
      </c>
    </row>
    <row r="62" spans="1:8" ht="15" customHeight="1">
      <c r="A62" s="184"/>
      <c r="B62" s="31"/>
      <c r="C62" s="254"/>
      <c r="D62" s="254"/>
      <c r="E62" s="254"/>
      <c r="F62" s="254"/>
      <c r="G62" s="254"/>
      <c r="H62" s="255"/>
    </row>
    <row r="63" spans="1:8" ht="15" customHeight="1">
      <c r="A63" s="176" t="s">
        <v>71</v>
      </c>
      <c r="B63" s="282">
        <f aca="true" t="shared" si="6" ref="B63:H63">B34-B61</f>
        <v>0</v>
      </c>
      <c r="C63" s="282">
        <f t="shared" si="6"/>
        <v>0</v>
      </c>
      <c r="D63" s="282">
        <f t="shared" si="6"/>
        <v>0</v>
      </c>
      <c r="E63" s="282">
        <f t="shared" si="6"/>
        <v>0</v>
      </c>
      <c r="F63" s="282">
        <f t="shared" si="6"/>
        <v>0</v>
      </c>
      <c r="G63" s="282">
        <f t="shared" si="6"/>
        <v>0</v>
      </c>
      <c r="H63" s="298">
        <f t="shared" si="6"/>
        <v>0</v>
      </c>
    </row>
    <row r="64" spans="1:8" ht="15" customHeight="1">
      <c r="A64" s="184"/>
      <c r="B64" s="218"/>
      <c r="C64" s="198"/>
      <c r="D64" s="198"/>
      <c r="E64" s="198"/>
      <c r="F64" s="198"/>
      <c r="G64" s="198"/>
      <c r="H64" s="199"/>
    </row>
    <row r="65" spans="1:8" ht="15" customHeight="1">
      <c r="A65" s="14" t="s">
        <v>131</v>
      </c>
      <c r="B65" s="26">
        <f>'CE consuntivo'!D34+'CE consuntivo'!D39</f>
        <v>0</v>
      </c>
      <c r="C65" s="26">
        <f>'Gestione finanziaria'!C27</f>
        <v>0</v>
      </c>
      <c r="D65" s="26">
        <f>'Gestione finanziaria'!D27</f>
        <v>0</v>
      </c>
      <c r="E65" s="26">
        <f>'Gestione finanziaria'!E27</f>
        <v>0</v>
      </c>
      <c r="F65" s="26">
        <f>'Gestione finanziaria'!F27</f>
        <v>0</v>
      </c>
      <c r="G65" s="26">
        <f>'Gestione finanziaria'!G27</f>
        <v>0</v>
      </c>
      <c r="H65" s="217">
        <f>'Gestione finanziaria'!H27</f>
        <v>0</v>
      </c>
    </row>
    <row r="66" spans="1:8" ht="15" customHeight="1">
      <c r="A66" s="176" t="s">
        <v>132</v>
      </c>
      <c r="B66" s="21">
        <f>B63+B65</f>
        <v>0</v>
      </c>
      <c r="C66" s="21">
        <f aca="true" t="shared" si="7" ref="C66:H66">C63+C65</f>
        <v>0</v>
      </c>
      <c r="D66" s="21">
        <f t="shared" si="7"/>
        <v>0</v>
      </c>
      <c r="E66" s="21">
        <f t="shared" si="7"/>
        <v>0</v>
      </c>
      <c r="F66" s="21">
        <f t="shared" si="7"/>
        <v>0</v>
      </c>
      <c r="G66" s="21">
        <f t="shared" si="7"/>
        <v>0</v>
      </c>
      <c r="H66" s="183">
        <f t="shared" si="7"/>
        <v>0</v>
      </c>
    </row>
    <row r="67" spans="1:8" ht="15" customHeight="1">
      <c r="A67" s="14" t="s">
        <v>75</v>
      </c>
      <c r="B67" s="19">
        <f>'CE consuntivo'!D52-'CE consuntivo'!D57</f>
        <v>0</v>
      </c>
      <c r="C67" s="19">
        <f>'Gestione finanziaria'!C39</f>
        <v>0</v>
      </c>
      <c r="D67" s="19">
        <f>'Gestione finanziaria'!D39</f>
        <v>0</v>
      </c>
      <c r="E67" s="19">
        <f>'Gestione finanziaria'!E39</f>
        <v>0</v>
      </c>
      <c r="F67" s="19">
        <f>'Gestione finanziaria'!F39</f>
        <v>0</v>
      </c>
      <c r="G67" s="19">
        <f>'Gestione finanziaria'!G39</f>
        <v>0</v>
      </c>
      <c r="H67" s="20">
        <f>'Gestione finanziaria'!H39</f>
        <v>0</v>
      </c>
    </row>
    <row r="68" spans="1:8" ht="15" customHeight="1">
      <c r="A68" s="14" t="s">
        <v>234</v>
      </c>
      <c r="B68" s="19">
        <f>'Comp. straord. e imposte'!B5</f>
        <v>0</v>
      </c>
      <c r="C68" s="19">
        <f>'Comp. straord. e imposte'!C5</f>
        <v>0</v>
      </c>
      <c r="D68" s="19">
        <f>'Comp. straord. e imposte'!D5</f>
        <v>0</v>
      </c>
      <c r="E68" s="19">
        <f>'Comp. straord. e imposte'!E5</f>
        <v>0</v>
      </c>
      <c r="F68" s="19">
        <f>'Comp. straord. e imposte'!F5</f>
        <v>0</v>
      </c>
      <c r="G68" s="19">
        <f>'Comp. straord. e imposte'!G5</f>
        <v>0</v>
      </c>
      <c r="H68" s="20">
        <f>'Comp. straord. e imposte'!H5</f>
        <v>0</v>
      </c>
    </row>
    <row r="69" spans="1:8" ht="15" customHeight="1">
      <c r="A69" s="176" t="s">
        <v>133</v>
      </c>
      <c r="B69" s="21">
        <f>B66-B67+B68</f>
        <v>0</v>
      </c>
      <c r="C69" s="21">
        <f aca="true" t="shared" si="8" ref="C69:H69">C66-C67+C68</f>
        <v>0</v>
      </c>
      <c r="D69" s="21">
        <f t="shared" si="8"/>
        <v>0</v>
      </c>
      <c r="E69" s="21">
        <f t="shared" si="8"/>
        <v>0</v>
      </c>
      <c r="F69" s="21">
        <f t="shared" si="8"/>
        <v>0</v>
      </c>
      <c r="G69" s="21">
        <f t="shared" si="8"/>
        <v>0</v>
      </c>
      <c r="H69" s="22">
        <f t="shared" si="8"/>
        <v>0</v>
      </c>
    </row>
    <row r="70" spans="1:8" ht="15" customHeight="1">
      <c r="A70" s="14" t="s">
        <v>134</v>
      </c>
      <c r="B70" s="19">
        <f>'Comp. straord. e imposte'!B3</f>
        <v>0</v>
      </c>
      <c r="C70" s="19">
        <f>'Comp. straord. e imposte'!C3</f>
        <v>0</v>
      </c>
      <c r="D70" s="19">
        <f>'Comp. straord. e imposte'!D3</f>
        <v>0</v>
      </c>
      <c r="E70" s="19">
        <f>'Comp. straord. e imposte'!E3</f>
        <v>0</v>
      </c>
      <c r="F70" s="19">
        <f>'Comp. straord. e imposte'!F3</f>
        <v>0</v>
      </c>
      <c r="G70" s="19">
        <f>'Comp. straord. e imposte'!G3</f>
        <v>0</v>
      </c>
      <c r="H70" s="20">
        <f>'Comp. straord. e imposte'!H3</f>
        <v>0</v>
      </c>
    </row>
    <row r="71" spans="1:8" ht="15" customHeight="1">
      <c r="A71" s="176" t="s">
        <v>135</v>
      </c>
      <c r="B71" s="21">
        <f>B69+B70</f>
        <v>0</v>
      </c>
      <c r="C71" s="21">
        <f aca="true" t="shared" si="9" ref="C71:H71">C69+C70</f>
        <v>0</v>
      </c>
      <c r="D71" s="21">
        <f t="shared" si="9"/>
        <v>0</v>
      </c>
      <c r="E71" s="21">
        <f t="shared" si="9"/>
        <v>0</v>
      </c>
      <c r="F71" s="21">
        <f t="shared" si="9"/>
        <v>0</v>
      </c>
      <c r="G71" s="21">
        <f t="shared" si="9"/>
        <v>0</v>
      </c>
      <c r="H71" s="183">
        <f t="shared" si="9"/>
        <v>0</v>
      </c>
    </row>
    <row r="72" spans="1:8" ht="15" customHeight="1">
      <c r="A72" s="14" t="s">
        <v>243</v>
      </c>
      <c r="B72" s="19">
        <f>'CE consuntivo'!D80</f>
        <v>0</v>
      </c>
      <c r="C72" s="19">
        <f>'Comp. straord. e imposte'!C18</f>
        <v>0</v>
      </c>
      <c r="D72" s="19">
        <f>'Comp. straord. e imposte'!D18</f>
        <v>0</v>
      </c>
      <c r="E72" s="19">
        <f>'Comp. straord. e imposte'!E18</f>
        <v>0</v>
      </c>
      <c r="F72" s="19">
        <f>'Comp. straord. e imposte'!F18</f>
        <v>0</v>
      </c>
      <c r="G72" s="19">
        <f>'Comp. straord. e imposte'!G18</f>
        <v>0</v>
      </c>
      <c r="H72" s="20">
        <f>'Comp. straord. e imposte'!H18</f>
        <v>0</v>
      </c>
    </row>
    <row r="73" spans="1:8" ht="15" customHeight="1" thickBot="1">
      <c r="A73" s="189" t="s">
        <v>136</v>
      </c>
      <c r="B73" s="215">
        <f>B71-B72</f>
        <v>0</v>
      </c>
      <c r="C73" s="215">
        <f aca="true" t="shared" si="10" ref="C73:H73">C71-C72</f>
        <v>0</v>
      </c>
      <c r="D73" s="215">
        <f t="shared" si="10"/>
        <v>0</v>
      </c>
      <c r="E73" s="215">
        <f t="shared" si="10"/>
        <v>0</v>
      </c>
      <c r="F73" s="215">
        <f t="shared" si="10"/>
        <v>0</v>
      </c>
      <c r="G73" s="215">
        <f t="shared" si="10"/>
        <v>0</v>
      </c>
      <c r="H73" s="216">
        <f t="shared" si="10"/>
        <v>0</v>
      </c>
    </row>
    <row r="74" ht="15" customHeight="1"/>
    <row r="75" spans="1:2" ht="15" customHeight="1">
      <c r="A75" s="75" t="s">
        <v>238</v>
      </c>
      <c r="B75" s="328">
        <f>IF(B73='CE consuntivo'!D81,0,'CE previsionale'!B73-'CE consuntivo'!D81)</f>
        <v>0</v>
      </c>
    </row>
    <row r="76" ht="15" customHeight="1"/>
    <row r="78" ht="12.75"/>
    <row r="79" ht="12.75"/>
    <row r="80" ht="12.75"/>
  </sheetData>
  <sheetProtection password="B81E" sheet="1"/>
  <printOptions/>
  <pageMargins left="0.4330708661417323" right="0.3937007874015748" top="0.5905511811023623" bottom="0.5905511811023623" header="0.2362204724409449" footer="0.2362204724409449"/>
  <pageSetup horizontalDpi="600" verticalDpi="600" orientation="portrait" paperSize="9" scale="65" r:id="rId3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B10" sqref="B10"/>
    </sheetView>
  </sheetViews>
  <sheetFormatPr defaultColWidth="9.140625" defaultRowHeight="13.5"/>
  <cols>
    <col min="1" max="1" width="59.7109375" style="223" customWidth="1"/>
    <col min="2" max="8" width="12.28125" style="223" customWidth="1"/>
    <col min="9" max="16384" width="9.140625" style="223" customWidth="1"/>
  </cols>
  <sheetData>
    <row r="1" spans="1:6" ht="15" customHeight="1" thickBot="1">
      <c r="A1" s="224" t="s">
        <v>158</v>
      </c>
      <c r="B1" s="178"/>
      <c r="C1" s="178"/>
      <c r="D1" s="178"/>
      <c r="E1" s="178"/>
      <c r="F1" s="178"/>
    </row>
    <row r="2" spans="1:8" ht="15" customHeight="1">
      <c r="A2" s="275"/>
      <c r="B2" s="23">
        <f>'Ricavi di vendita e val. prod.'!B2</f>
        <v>2017</v>
      </c>
      <c r="C2" s="23">
        <f>'Ricavi di vendita e val. prod.'!C2</f>
        <v>2018</v>
      </c>
      <c r="D2" s="23">
        <f>'Ricavi di vendita e val. prod.'!D2</f>
        <v>2019</v>
      </c>
      <c r="E2" s="23">
        <f>'Ricavi di vendita e val. prod.'!E2</f>
        <v>2020</v>
      </c>
      <c r="F2" s="23">
        <f>'Ricavi di vendita e val. prod.'!F2</f>
        <v>2021</v>
      </c>
      <c r="G2" s="23">
        <f>'Ricavi di vendita e val. prod.'!G2</f>
        <v>2022</v>
      </c>
      <c r="H2" s="24">
        <f>'Ricavi di vendita e val. prod.'!H2</f>
        <v>2023</v>
      </c>
    </row>
    <row r="3" spans="1:8" ht="15" customHeight="1">
      <c r="A3" s="283" t="s">
        <v>137</v>
      </c>
      <c r="B3" s="220">
        <f>'Ricavi di vendita e val. prod.'!B3</f>
        <v>0</v>
      </c>
      <c r="C3" s="220">
        <f>'Ricavi di vendita e val. prod.'!C3</f>
        <v>0</v>
      </c>
      <c r="D3" s="220">
        <f>'Ricavi di vendita e val. prod.'!D3</f>
        <v>0</v>
      </c>
      <c r="E3" s="220">
        <f>'Ricavi di vendita e val. prod.'!E3</f>
        <v>0</v>
      </c>
      <c r="F3" s="220">
        <f>'Ricavi di vendita e val. prod.'!F3</f>
        <v>0</v>
      </c>
      <c r="G3" s="220">
        <f>'Ricavi di vendita e val. prod.'!G3</f>
        <v>0</v>
      </c>
      <c r="H3" s="221">
        <f>'Ricavi di vendita e val. prod.'!H3</f>
        <v>0</v>
      </c>
    </row>
    <row r="4" spans="1:8" ht="15" customHeight="1">
      <c r="A4" s="14" t="s">
        <v>130</v>
      </c>
      <c r="B4" s="19">
        <f>'CE previsionale'!B5</f>
        <v>0</v>
      </c>
      <c r="C4" s="19">
        <f>'CE previsionale'!C5</f>
        <v>0</v>
      </c>
      <c r="D4" s="19">
        <f>'CE previsionale'!D5</f>
        <v>0</v>
      </c>
      <c r="E4" s="19">
        <f>'CE previsionale'!E5</f>
        <v>0</v>
      </c>
      <c r="F4" s="19">
        <f>'CE previsionale'!F5</f>
        <v>0</v>
      </c>
      <c r="G4" s="19">
        <f>'CE previsionale'!G5</f>
        <v>0</v>
      </c>
      <c r="H4" s="20">
        <f>'CE previsionale'!H5</f>
        <v>0</v>
      </c>
    </row>
    <row r="5" spans="1:8" ht="15" customHeight="1">
      <c r="A5" s="14" t="s">
        <v>241</v>
      </c>
      <c r="B5" s="19">
        <f>'CE previsionale'!B6</f>
        <v>0</v>
      </c>
      <c r="C5" s="19">
        <f>'CE previsionale'!C6</f>
        <v>0</v>
      </c>
      <c r="D5" s="19">
        <f>'CE previsionale'!D6</f>
        <v>0</v>
      </c>
      <c r="E5" s="19">
        <f>'CE previsionale'!E6</f>
        <v>0</v>
      </c>
      <c r="F5" s="19">
        <f>'CE previsionale'!F6</f>
        <v>0</v>
      </c>
      <c r="G5" s="19">
        <f>'CE previsionale'!G6</f>
        <v>0</v>
      </c>
      <c r="H5" s="20">
        <f>'CE previsionale'!H6</f>
        <v>0</v>
      </c>
    </row>
    <row r="6" spans="1:8" ht="15" customHeight="1">
      <c r="A6" s="14" t="s">
        <v>242</v>
      </c>
      <c r="B6" s="19">
        <f>'CE previsionale'!B7</f>
        <v>0</v>
      </c>
      <c r="C6" s="19">
        <f>'CE previsionale'!C7</f>
        <v>0</v>
      </c>
      <c r="D6" s="19">
        <f>'CE previsionale'!D7</f>
        <v>0</v>
      </c>
      <c r="E6" s="19">
        <f>'CE previsionale'!E7</f>
        <v>0</v>
      </c>
      <c r="F6" s="19">
        <f>'CE previsionale'!F7</f>
        <v>0</v>
      </c>
      <c r="G6" s="19">
        <f>'CE previsionale'!G7</f>
        <v>0</v>
      </c>
      <c r="H6" s="20">
        <f>'CE previsionale'!H7</f>
        <v>0</v>
      </c>
    </row>
    <row r="7" spans="1:8" ht="15" customHeight="1">
      <c r="A7" s="184" t="s">
        <v>63</v>
      </c>
      <c r="B7" s="19">
        <f>'Ricavi di vendita e val. prod.'!B20</f>
        <v>0</v>
      </c>
      <c r="C7" s="19">
        <f>'Ricavi di vendita e val. prod.'!C20</f>
        <v>0</v>
      </c>
      <c r="D7" s="19">
        <f>'Ricavi di vendita e val. prod.'!D20</f>
        <v>0</v>
      </c>
      <c r="E7" s="19">
        <f>'Ricavi di vendita e val. prod.'!E20</f>
        <v>0</v>
      </c>
      <c r="F7" s="19">
        <f>'Ricavi di vendita e val. prod.'!F20</f>
        <v>0</v>
      </c>
      <c r="G7" s="19">
        <f>'Ricavi di vendita e val. prod.'!G20</f>
        <v>0</v>
      </c>
      <c r="H7" s="20">
        <f>'Ricavi di vendita e val. prod.'!H20</f>
        <v>0</v>
      </c>
    </row>
    <row r="8" spans="1:8" ht="15" customHeight="1">
      <c r="A8" s="285" t="s">
        <v>138</v>
      </c>
      <c r="B8" s="21">
        <f aca="true" t="shared" si="0" ref="B8:H8">SUM(B3:B7)</f>
        <v>0</v>
      </c>
      <c r="C8" s="21">
        <f t="shared" si="0"/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2">
        <f t="shared" si="0"/>
        <v>0</v>
      </c>
    </row>
    <row r="9" spans="1:8" ht="15" customHeight="1">
      <c r="A9" s="283"/>
      <c r="B9" s="279"/>
      <c r="C9" s="280"/>
      <c r="D9" s="280"/>
      <c r="E9" s="280"/>
      <c r="F9" s="280"/>
      <c r="G9" s="280"/>
      <c r="H9" s="281"/>
    </row>
    <row r="10" spans="1:8" ht="15" customHeight="1">
      <c r="A10" s="300" t="s">
        <v>139</v>
      </c>
      <c r="B10" s="19">
        <f>'CE consuntivo riclassificato'!D12</f>
        <v>0</v>
      </c>
      <c r="C10" s="19">
        <f>'Costi variabili e Costi fissi'!C20</f>
        <v>0</v>
      </c>
      <c r="D10" s="19">
        <f>'Costi variabili e Costi fissi'!D20</f>
        <v>0</v>
      </c>
      <c r="E10" s="19">
        <f>'Costi variabili e Costi fissi'!E20</f>
        <v>0</v>
      </c>
      <c r="F10" s="19">
        <f>'Costi variabili e Costi fissi'!F20</f>
        <v>0</v>
      </c>
      <c r="G10" s="19">
        <f>'Costi variabili e Costi fissi'!G20</f>
        <v>0</v>
      </c>
      <c r="H10" s="20">
        <f>'Costi variabili e Costi fissi'!H20</f>
        <v>0</v>
      </c>
    </row>
    <row r="11" spans="1:8" ht="15" customHeight="1">
      <c r="A11" s="300" t="s">
        <v>140</v>
      </c>
      <c r="B11" s="19">
        <f>'CE consuntivo riclassificato'!D14+'CE consuntivo riclassificato'!D15</f>
        <v>0</v>
      </c>
      <c r="C11" s="19">
        <f>'CE previsionale'!C17-'CE previsionale'!C16+'CE previsionale'!C22+'CE previsionale'!C23+'CE previsionale'!C24+'CE previsionale'!C25+'CE previsionale'!C26+'CE previsionale'!C27+'CE previsionale'!C28+'CE previsionale'!C29+'CE previsionale'!C43+'CE previsionale'!C44+'CE previsionale'!C45+'CE previsionale'!C46+'CE previsionale'!C47+'CE previsionale'!C48+'CE previsionale'!C49+'CE previsionale'!C50+'CE previsionale'!C51+'CE previsionale'!C52+'CE previsionale'!C53+'CE previsionale'!C54+'CE previsionale'!C57+'CE previsionale'!C58+'CE previsionale'!C59+'CE previsionale'!C60</f>
        <v>0</v>
      </c>
      <c r="D11" s="19">
        <f>'CE previsionale'!D17-'CE previsionale'!D16+'CE previsionale'!D22+'CE previsionale'!D23+'CE previsionale'!D24+'CE previsionale'!D25+'CE previsionale'!D26+'CE previsionale'!D27+'CE previsionale'!D28+'CE previsionale'!D29+'CE previsionale'!D43+'CE previsionale'!D44+'CE previsionale'!D45+'CE previsionale'!D46+'CE previsionale'!D47+'CE previsionale'!D48+'CE previsionale'!D49+'CE previsionale'!D50+'CE previsionale'!D51+'CE previsionale'!D52+'CE previsionale'!D53+'CE previsionale'!D54+'CE previsionale'!D57+'CE previsionale'!D58+'CE previsionale'!D59+'CE previsionale'!D60</f>
        <v>0</v>
      </c>
      <c r="E11" s="19">
        <f>'CE previsionale'!E17-'CE previsionale'!E16+'CE previsionale'!E22+'CE previsionale'!E23+'CE previsionale'!E24+'CE previsionale'!E25+'CE previsionale'!E26+'CE previsionale'!E27+'CE previsionale'!E28+'CE previsionale'!E29+'CE previsionale'!E43+'CE previsionale'!E44+'CE previsionale'!E45+'CE previsionale'!E46+'CE previsionale'!E47+'CE previsionale'!E48+'CE previsionale'!E49+'CE previsionale'!E50+'CE previsionale'!E51+'CE previsionale'!E52+'CE previsionale'!E53+'CE previsionale'!E54+'CE previsionale'!E57+'CE previsionale'!E58+'CE previsionale'!E59+'CE previsionale'!E60</f>
        <v>0</v>
      </c>
      <c r="F11" s="19">
        <f>'CE previsionale'!F17-'CE previsionale'!F16+'CE previsionale'!F22+'CE previsionale'!F23+'CE previsionale'!F24+'CE previsionale'!F25+'CE previsionale'!F26+'CE previsionale'!F27+'CE previsionale'!F28+'CE previsionale'!F29+'CE previsionale'!F43+'CE previsionale'!F44+'CE previsionale'!F45+'CE previsionale'!F46+'CE previsionale'!F47+'CE previsionale'!F48+'CE previsionale'!F49+'CE previsionale'!F50+'CE previsionale'!F51+'CE previsionale'!F52+'CE previsionale'!F53+'CE previsionale'!F54+'CE previsionale'!F57+'CE previsionale'!F58+'CE previsionale'!F59+'CE previsionale'!F60</f>
        <v>0</v>
      </c>
      <c r="G11" s="19">
        <f>'CE previsionale'!G17-'CE previsionale'!G16+'CE previsionale'!G22+'CE previsionale'!G23+'CE previsionale'!G24+'CE previsionale'!G25+'CE previsionale'!G26+'CE previsionale'!G27+'CE previsionale'!G28+'CE previsionale'!G29+'CE previsionale'!G43+'CE previsionale'!G44+'CE previsionale'!G45+'CE previsionale'!G46+'CE previsionale'!G47+'CE previsionale'!G48+'CE previsionale'!G49+'CE previsionale'!G50+'CE previsionale'!G51+'CE previsionale'!G52+'CE previsionale'!G53+'CE previsionale'!G54+'CE previsionale'!G57+'CE previsionale'!G58+'CE previsionale'!G59+'CE previsionale'!G60</f>
        <v>0</v>
      </c>
      <c r="H11" s="20">
        <f>'CE previsionale'!H17-'CE previsionale'!H16+'CE previsionale'!H22+'CE previsionale'!H23+'CE previsionale'!H24+'CE previsionale'!H25+'CE previsionale'!H26+'CE previsionale'!H27+'CE previsionale'!H28+'CE previsionale'!H29+'CE previsionale'!H43+'CE previsionale'!H44+'CE previsionale'!H45+'CE previsionale'!H46+'CE previsionale'!H47+'CE previsionale'!H48+'CE previsionale'!H49+'CE previsionale'!H50+'CE previsionale'!H51+'CE previsionale'!H52+'CE previsionale'!H53+'CE previsionale'!H54+'CE previsionale'!H57+'CE previsionale'!H58+'CE previsionale'!H59+'CE previsionale'!H60</f>
        <v>0</v>
      </c>
    </row>
    <row r="12" spans="1:8" ht="15" customHeight="1">
      <c r="A12" s="14" t="s">
        <v>129</v>
      </c>
      <c r="B12" s="19">
        <f>'Costi variabili e Costi fissi'!B21</f>
        <v>0</v>
      </c>
      <c r="C12" s="19">
        <f>'Costi variabili e Costi fissi'!C21</f>
        <v>0</v>
      </c>
      <c r="D12" s="19">
        <f>'Costi variabili e Costi fissi'!D21</f>
        <v>0</v>
      </c>
      <c r="E12" s="19">
        <f>'Costi variabili e Costi fissi'!E21</f>
        <v>0</v>
      </c>
      <c r="F12" s="19">
        <f>'Costi variabili e Costi fissi'!F21</f>
        <v>0</v>
      </c>
      <c r="G12" s="19">
        <f>'Costi variabili e Costi fissi'!G21</f>
        <v>0</v>
      </c>
      <c r="H12" s="20">
        <f>'Costi variabili e Costi fissi'!H21</f>
        <v>0</v>
      </c>
    </row>
    <row r="13" spans="1:8" ht="15" customHeight="1">
      <c r="A13" s="283" t="s">
        <v>141</v>
      </c>
      <c r="B13" s="21">
        <f>SUM(B10:B12)</f>
        <v>0</v>
      </c>
      <c r="C13" s="21">
        <f aca="true" t="shared" si="1" ref="C13:H13">SUM(C10:C12)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2">
        <f t="shared" si="1"/>
        <v>0</v>
      </c>
    </row>
    <row r="14" spans="1:8" ht="15" customHeight="1">
      <c r="A14" s="300"/>
      <c r="B14" s="31"/>
      <c r="C14" s="254"/>
      <c r="D14" s="254"/>
      <c r="E14" s="254"/>
      <c r="F14" s="254"/>
      <c r="G14" s="254"/>
      <c r="H14" s="255"/>
    </row>
    <row r="15" spans="1:8" ht="15" customHeight="1">
      <c r="A15" s="285" t="s">
        <v>74</v>
      </c>
      <c r="B15" s="21">
        <f>B8-B13</f>
        <v>0</v>
      </c>
      <c r="C15" s="21">
        <f aca="true" t="shared" si="2" ref="C15:H15">C8-C13</f>
        <v>0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2">
        <f t="shared" si="2"/>
        <v>0</v>
      </c>
    </row>
    <row r="16" spans="1:8" ht="15" customHeight="1">
      <c r="A16" s="286" t="s">
        <v>142</v>
      </c>
      <c r="B16" s="19">
        <f>'CE consuntivo'!D17+'CE consuntivo'!D18+'CE consuntivo'!D20+'CE consuntivo'!D21</f>
        <v>0</v>
      </c>
      <c r="C16" s="19">
        <f>'Costo del lavoro'!C20</f>
        <v>0</v>
      </c>
      <c r="D16" s="19">
        <f>'Costo del lavoro'!D20</f>
        <v>0</v>
      </c>
      <c r="E16" s="19">
        <f>'Costo del lavoro'!E20</f>
        <v>0</v>
      </c>
      <c r="F16" s="19">
        <f>'Costo del lavoro'!F20</f>
        <v>0</v>
      </c>
      <c r="G16" s="19">
        <f>'Costo del lavoro'!G20</f>
        <v>0</v>
      </c>
      <c r="H16" s="20">
        <f>'Costo del lavoro'!H20</f>
        <v>0</v>
      </c>
    </row>
    <row r="17" spans="1:8" ht="15" customHeight="1">
      <c r="A17" s="14" t="s">
        <v>48</v>
      </c>
      <c r="B17" s="148">
        <f>'CE previsionale'!B40</f>
        <v>0</v>
      </c>
      <c r="C17" s="148">
        <f>'CE previsionale'!C40</f>
        <v>0</v>
      </c>
      <c r="D17" s="148">
        <f>'CE previsionale'!D40</f>
        <v>0</v>
      </c>
      <c r="E17" s="148">
        <f>'CE previsionale'!E40</f>
        <v>0</v>
      </c>
      <c r="F17" s="148">
        <f>'CE previsionale'!F40</f>
        <v>0</v>
      </c>
      <c r="G17" s="148">
        <f>'CE previsionale'!G40</f>
        <v>0</v>
      </c>
      <c r="H17" s="149">
        <f>'CE previsionale'!H40</f>
        <v>0</v>
      </c>
    </row>
    <row r="18" spans="1:8" ht="15" customHeight="1">
      <c r="A18" s="285" t="s">
        <v>143</v>
      </c>
      <c r="B18" s="27">
        <f>B15-B16-B17</f>
        <v>0</v>
      </c>
      <c r="C18" s="27">
        <f aca="true" t="shared" si="3" ref="C18:H18">C15-C16-C17</f>
        <v>0</v>
      </c>
      <c r="D18" s="27">
        <f t="shared" si="3"/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30">
        <f t="shared" si="3"/>
        <v>0</v>
      </c>
    </row>
    <row r="19" spans="1:8" ht="15" customHeight="1">
      <c r="A19" s="283"/>
      <c r="B19" s="279"/>
      <c r="C19" s="280"/>
      <c r="D19" s="280"/>
      <c r="E19" s="280"/>
      <c r="F19" s="280"/>
      <c r="G19" s="280"/>
      <c r="H19" s="281"/>
    </row>
    <row r="20" spans="1:8" ht="15" customHeight="1">
      <c r="A20" s="300" t="s">
        <v>51</v>
      </c>
      <c r="B20" s="26">
        <f>'CE previsionale'!B41</f>
        <v>0</v>
      </c>
      <c r="C20" s="26">
        <f>'CE previsionale'!C41</f>
        <v>0</v>
      </c>
      <c r="D20" s="26">
        <f>'CE previsionale'!D41</f>
        <v>0</v>
      </c>
      <c r="E20" s="26">
        <f>'CE previsionale'!E41</f>
        <v>0</v>
      </c>
      <c r="F20" s="26">
        <f>'CE previsionale'!F41</f>
        <v>0</v>
      </c>
      <c r="G20" s="26">
        <f>'CE previsionale'!G41</f>
        <v>0</v>
      </c>
      <c r="H20" s="217">
        <f>'CE previsionale'!H41</f>
        <v>0</v>
      </c>
    </row>
    <row r="21" spans="1:8" ht="15" customHeight="1">
      <c r="A21" s="300" t="s">
        <v>52</v>
      </c>
      <c r="B21" s="26">
        <f>'CE previsionale'!B42</f>
        <v>0</v>
      </c>
      <c r="C21" s="26">
        <f>'CE previsionale'!C42</f>
        <v>0</v>
      </c>
      <c r="D21" s="26">
        <f>'CE previsionale'!D42</f>
        <v>0</v>
      </c>
      <c r="E21" s="26">
        <f>'CE previsionale'!E42</f>
        <v>0</v>
      </c>
      <c r="F21" s="26">
        <f>'CE previsionale'!F42</f>
        <v>0</v>
      </c>
      <c r="G21" s="26">
        <f>'CE previsionale'!G42</f>
        <v>0</v>
      </c>
      <c r="H21" s="217">
        <f>'CE previsionale'!H42</f>
        <v>0</v>
      </c>
    </row>
    <row r="22" spans="1:8" ht="15" customHeight="1">
      <c r="A22" s="300" t="s">
        <v>29</v>
      </c>
      <c r="B22" s="26">
        <f>'CE previsionale'!B55</f>
        <v>0</v>
      </c>
      <c r="C22" s="26">
        <f>'CE previsionale'!C55</f>
        <v>0</v>
      </c>
      <c r="D22" s="26">
        <f>'CE previsionale'!D55</f>
        <v>0</v>
      </c>
      <c r="E22" s="26">
        <f>'CE previsionale'!E55</f>
        <v>0</v>
      </c>
      <c r="F22" s="26">
        <f>'CE previsionale'!F55</f>
        <v>0</v>
      </c>
      <c r="G22" s="26">
        <f>'CE previsionale'!G55</f>
        <v>0</v>
      </c>
      <c r="H22" s="217">
        <f>'CE previsionale'!H55</f>
        <v>0</v>
      </c>
    </row>
    <row r="23" spans="1:8" ht="15" customHeight="1">
      <c r="A23" s="278" t="s">
        <v>257</v>
      </c>
      <c r="B23" s="19">
        <f>'CE consuntivo riclassificato'!D22+'CE consuntivo riclassificato'!D24</f>
        <v>0</v>
      </c>
      <c r="C23" s="19">
        <f>'CE previsionale'!C16+'CE previsionale'!C56</f>
        <v>0</v>
      </c>
      <c r="D23" s="19">
        <f>'CE previsionale'!D16+'CE previsionale'!D56</f>
        <v>0</v>
      </c>
      <c r="E23" s="19">
        <f>'CE previsionale'!E16+'CE previsionale'!E56</f>
        <v>0</v>
      </c>
      <c r="F23" s="19">
        <f>'CE previsionale'!F16+'CE previsionale'!F56</f>
        <v>0</v>
      </c>
      <c r="G23" s="19">
        <f>'CE previsionale'!G16+'CE previsionale'!G56</f>
        <v>0</v>
      </c>
      <c r="H23" s="20">
        <f>'CE previsionale'!H16+'CE previsionale'!H56</f>
        <v>0</v>
      </c>
    </row>
    <row r="24" spans="1:8" ht="15" customHeight="1">
      <c r="A24" s="285" t="s">
        <v>145</v>
      </c>
      <c r="B24" s="27">
        <f aca="true" t="shared" si="4" ref="B24:H24">SUM(B20:B23)</f>
        <v>0</v>
      </c>
      <c r="C24" s="27">
        <f t="shared" si="4"/>
        <v>0</v>
      </c>
      <c r="D24" s="27">
        <f t="shared" si="4"/>
        <v>0</v>
      </c>
      <c r="E24" s="27">
        <f t="shared" si="4"/>
        <v>0</v>
      </c>
      <c r="F24" s="27">
        <f t="shared" si="4"/>
        <v>0</v>
      </c>
      <c r="G24" s="27">
        <f t="shared" si="4"/>
        <v>0</v>
      </c>
      <c r="H24" s="30">
        <f t="shared" si="4"/>
        <v>0</v>
      </c>
    </row>
    <row r="25" spans="1:8" ht="15" customHeight="1">
      <c r="A25" s="278"/>
      <c r="B25" s="31"/>
      <c r="C25" s="254"/>
      <c r="D25" s="254"/>
      <c r="E25" s="254"/>
      <c r="F25" s="254"/>
      <c r="G25" s="254"/>
      <c r="H25" s="255"/>
    </row>
    <row r="26" spans="1:8" ht="15" customHeight="1">
      <c r="A26" s="285" t="s">
        <v>144</v>
      </c>
      <c r="B26" s="220">
        <f aca="true" t="shared" si="5" ref="B26:H26">B18-B24</f>
        <v>0</v>
      </c>
      <c r="C26" s="220">
        <f t="shared" si="5"/>
        <v>0</v>
      </c>
      <c r="D26" s="220">
        <f t="shared" si="5"/>
        <v>0</v>
      </c>
      <c r="E26" s="220">
        <f t="shared" si="5"/>
        <v>0</v>
      </c>
      <c r="F26" s="220">
        <f t="shared" si="5"/>
        <v>0</v>
      </c>
      <c r="G26" s="220">
        <f t="shared" si="5"/>
        <v>0</v>
      </c>
      <c r="H26" s="221">
        <f t="shared" si="5"/>
        <v>0</v>
      </c>
    </row>
    <row r="27" spans="1:8" ht="15" customHeight="1">
      <c r="A27" s="300" t="s">
        <v>131</v>
      </c>
      <c r="B27" s="19">
        <f>'CE previsionale'!B65</f>
        <v>0</v>
      </c>
      <c r="C27" s="19">
        <f>'CE previsionale'!C65</f>
        <v>0</v>
      </c>
      <c r="D27" s="19">
        <f>'CE previsionale'!D65</f>
        <v>0</v>
      </c>
      <c r="E27" s="19">
        <f>'CE previsionale'!E65</f>
        <v>0</v>
      </c>
      <c r="F27" s="19">
        <f>'CE previsionale'!F65</f>
        <v>0</v>
      </c>
      <c r="G27" s="19">
        <f>'CE previsionale'!G65</f>
        <v>0</v>
      </c>
      <c r="H27" s="20">
        <f>'CE previsionale'!H65</f>
        <v>0</v>
      </c>
    </row>
    <row r="28" spans="1:8" ht="15" customHeight="1">
      <c r="A28" s="300" t="s">
        <v>75</v>
      </c>
      <c r="B28" s="19">
        <f>'CE previsionale'!B67</f>
        <v>0</v>
      </c>
      <c r="C28" s="19">
        <f>'CE previsionale'!C67</f>
        <v>0</v>
      </c>
      <c r="D28" s="19">
        <f>'CE previsionale'!D67</f>
        <v>0</v>
      </c>
      <c r="E28" s="19">
        <f>'CE previsionale'!E67</f>
        <v>0</v>
      </c>
      <c r="F28" s="19">
        <f>'CE previsionale'!F67</f>
        <v>0</v>
      </c>
      <c r="G28" s="19">
        <f>'CE previsionale'!G67</f>
        <v>0</v>
      </c>
      <c r="H28" s="20">
        <f>'CE previsionale'!H67</f>
        <v>0</v>
      </c>
    </row>
    <row r="29" spans="1:8" ht="15" customHeight="1">
      <c r="A29" s="14" t="s">
        <v>234</v>
      </c>
      <c r="B29" s="19">
        <f>'CE previsionale'!B68</f>
        <v>0</v>
      </c>
      <c r="C29" s="19">
        <f>'CE previsionale'!C68</f>
        <v>0</v>
      </c>
      <c r="D29" s="19">
        <f>'CE previsionale'!D68</f>
        <v>0</v>
      </c>
      <c r="E29" s="19">
        <f>'CE previsionale'!E68</f>
        <v>0</v>
      </c>
      <c r="F29" s="19">
        <f>'CE previsionale'!F68</f>
        <v>0</v>
      </c>
      <c r="G29" s="19">
        <f>'CE previsionale'!G68</f>
        <v>0</v>
      </c>
      <c r="H29" s="20">
        <f>'CE previsionale'!H68</f>
        <v>0</v>
      </c>
    </row>
    <row r="30" spans="1:8" ht="15" customHeight="1">
      <c r="A30" s="285" t="s">
        <v>146</v>
      </c>
      <c r="B30" s="21">
        <f>B26+B27-B28+B29</f>
        <v>0</v>
      </c>
      <c r="C30" s="21">
        <f aca="true" t="shared" si="6" ref="C30:H30">C26+C27-C28+C29</f>
        <v>0</v>
      </c>
      <c r="D30" s="21">
        <f t="shared" si="6"/>
        <v>0</v>
      </c>
      <c r="E30" s="21">
        <f t="shared" si="6"/>
        <v>0</v>
      </c>
      <c r="F30" s="21">
        <f t="shared" si="6"/>
        <v>0</v>
      </c>
      <c r="G30" s="21">
        <f t="shared" si="6"/>
        <v>0</v>
      </c>
      <c r="H30" s="22">
        <f t="shared" si="6"/>
        <v>0</v>
      </c>
    </row>
    <row r="31" spans="1:8" ht="15" customHeight="1">
      <c r="A31" s="300" t="s">
        <v>134</v>
      </c>
      <c r="B31" s="19">
        <f>'CE previsionale'!B70</f>
        <v>0</v>
      </c>
      <c r="C31" s="19">
        <f>'CE previsionale'!C70</f>
        <v>0</v>
      </c>
      <c r="D31" s="19">
        <f>'CE previsionale'!D70</f>
        <v>0</v>
      </c>
      <c r="E31" s="19">
        <f>'CE previsionale'!E70</f>
        <v>0</v>
      </c>
      <c r="F31" s="19">
        <f>'CE previsionale'!F70</f>
        <v>0</v>
      </c>
      <c r="G31" s="19">
        <f>'CE previsionale'!G70</f>
        <v>0</v>
      </c>
      <c r="H31" s="20">
        <f>'CE previsionale'!H70</f>
        <v>0</v>
      </c>
    </row>
    <row r="32" spans="1:8" ht="15" customHeight="1">
      <c r="A32" s="286" t="s">
        <v>276</v>
      </c>
      <c r="B32" s="19">
        <f>'Ricavi di vendita e val. prod.'!B18+'Ricavi di vendita e val. prod.'!B19</f>
        <v>0</v>
      </c>
      <c r="C32" s="19">
        <f>'Ricavi di vendita e val. prod.'!C18+'Ricavi di vendita e val. prod.'!C19</f>
        <v>0</v>
      </c>
      <c r="D32" s="19">
        <f>'Ricavi di vendita e val. prod.'!D18+'Ricavi di vendita e val. prod.'!D19</f>
        <v>0</v>
      </c>
      <c r="E32" s="19">
        <f>'Ricavi di vendita e val. prod.'!E18+'Ricavi di vendita e val. prod.'!E19</f>
        <v>0</v>
      </c>
      <c r="F32" s="19">
        <f>'Ricavi di vendita e val. prod.'!F18+'Ricavi di vendita e val. prod.'!F19</f>
        <v>0</v>
      </c>
      <c r="G32" s="19">
        <f>'Ricavi di vendita e val. prod.'!G18+'Ricavi di vendita e val. prod.'!G19</f>
        <v>0</v>
      </c>
      <c r="H32" s="20">
        <f>'Ricavi di vendita e val. prod.'!H18+'Ricavi di vendita e val. prod.'!H19</f>
        <v>0</v>
      </c>
    </row>
    <row r="33" spans="1:8" ht="15" customHeight="1">
      <c r="A33" s="285" t="s">
        <v>147</v>
      </c>
      <c r="B33" s="21">
        <f>B30+B31+B32</f>
        <v>0</v>
      </c>
      <c r="C33" s="21">
        <f aca="true" t="shared" si="7" ref="C33:H33">C30+C31+C32</f>
        <v>0</v>
      </c>
      <c r="D33" s="21">
        <f t="shared" si="7"/>
        <v>0</v>
      </c>
      <c r="E33" s="21">
        <f t="shared" si="7"/>
        <v>0</v>
      </c>
      <c r="F33" s="21">
        <f t="shared" si="7"/>
        <v>0</v>
      </c>
      <c r="G33" s="21">
        <f t="shared" si="7"/>
        <v>0</v>
      </c>
      <c r="H33" s="22">
        <f t="shared" si="7"/>
        <v>0</v>
      </c>
    </row>
    <row r="34" spans="1:8" ht="15" customHeight="1">
      <c r="A34" s="14" t="s">
        <v>243</v>
      </c>
      <c r="B34" s="19">
        <f>'CE previsionale'!B72</f>
        <v>0</v>
      </c>
      <c r="C34" s="19">
        <f>'CE previsionale'!C72</f>
        <v>0</v>
      </c>
      <c r="D34" s="19">
        <f>'CE previsionale'!D72</f>
        <v>0</v>
      </c>
      <c r="E34" s="19">
        <f>'CE previsionale'!E72</f>
        <v>0</v>
      </c>
      <c r="F34" s="19">
        <f>'CE previsionale'!F72</f>
        <v>0</v>
      </c>
      <c r="G34" s="19">
        <f>'CE previsionale'!G72</f>
        <v>0</v>
      </c>
      <c r="H34" s="20">
        <f>'CE previsionale'!H72</f>
        <v>0</v>
      </c>
    </row>
    <row r="35" spans="1:8" ht="15" customHeight="1" thickBot="1">
      <c r="A35" s="301" t="s">
        <v>76</v>
      </c>
      <c r="B35" s="215">
        <f>B33-B34</f>
        <v>0</v>
      </c>
      <c r="C35" s="215">
        <f aca="true" t="shared" si="8" ref="C35:H35">C33-C34</f>
        <v>0</v>
      </c>
      <c r="D35" s="215">
        <f t="shared" si="8"/>
        <v>0</v>
      </c>
      <c r="E35" s="215">
        <f t="shared" si="8"/>
        <v>0</v>
      </c>
      <c r="F35" s="215">
        <f t="shared" si="8"/>
        <v>0</v>
      </c>
      <c r="G35" s="215">
        <f t="shared" si="8"/>
        <v>0</v>
      </c>
      <c r="H35" s="216">
        <f t="shared" si="8"/>
        <v>0</v>
      </c>
    </row>
    <row r="36" spans="1:6" ht="15" customHeight="1">
      <c r="A36" s="178"/>
      <c r="B36" s="178"/>
      <c r="C36" s="178"/>
      <c r="D36" s="178"/>
      <c r="E36" s="178"/>
      <c r="F36" s="178"/>
    </row>
    <row r="37" spans="1:8" ht="15" customHeight="1">
      <c r="A37" s="299"/>
      <c r="B37" s="302"/>
      <c r="C37" s="302"/>
      <c r="D37" s="302"/>
      <c r="E37" s="302"/>
      <c r="F37" s="302"/>
      <c r="G37" s="302"/>
      <c r="H37" s="302"/>
    </row>
    <row r="38" spans="1:6" ht="15" customHeight="1">
      <c r="A38" s="178"/>
      <c r="B38" s="178"/>
      <c r="C38" s="178"/>
      <c r="D38" s="178"/>
      <c r="E38" s="178"/>
      <c r="F38" s="178"/>
    </row>
    <row r="39" spans="1:6" ht="15" customHeight="1">
      <c r="A39" s="178"/>
      <c r="B39" s="178"/>
      <c r="C39" s="178"/>
      <c r="D39" s="178"/>
      <c r="E39" s="178"/>
      <c r="F39" s="178"/>
    </row>
    <row r="40" spans="1:6" ht="15" customHeight="1">
      <c r="A40" s="178"/>
      <c r="B40" s="178"/>
      <c r="C40" s="178"/>
      <c r="D40" s="178"/>
      <c r="E40" s="178"/>
      <c r="F40" s="178"/>
    </row>
    <row r="41" spans="1:6" ht="15" customHeight="1">
      <c r="A41" s="178"/>
      <c r="B41" s="178"/>
      <c r="C41" s="178"/>
      <c r="D41" s="178"/>
      <c r="E41" s="178"/>
      <c r="F41" s="178"/>
    </row>
    <row r="42" spans="1:6" ht="15" customHeight="1">
      <c r="A42" s="178"/>
      <c r="B42" s="178"/>
      <c r="C42" s="178"/>
      <c r="D42" s="178"/>
      <c r="E42" s="178"/>
      <c r="F42" s="178"/>
    </row>
    <row r="43" spans="1:6" ht="15" customHeight="1">
      <c r="A43" s="178"/>
      <c r="B43" s="178"/>
      <c r="C43" s="178"/>
      <c r="D43" s="178"/>
      <c r="E43" s="178"/>
      <c r="F43" s="178"/>
    </row>
    <row r="44" spans="1:6" ht="15" customHeight="1">
      <c r="A44" s="178"/>
      <c r="B44" s="178"/>
      <c r="C44" s="178"/>
      <c r="D44" s="178"/>
      <c r="E44" s="178"/>
      <c r="F44" s="178"/>
    </row>
    <row r="45" spans="1:6" ht="15" customHeight="1">
      <c r="A45" s="178"/>
      <c r="B45" s="178"/>
      <c r="C45" s="178"/>
      <c r="D45" s="178"/>
      <c r="E45" s="178"/>
      <c r="F45" s="178"/>
    </row>
  </sheetData>
  <sheetProtection password="B81E" sheet="1"/>
  <printOptions/>
  <pageMargins left="0.4330708661417323" right="0.3937007874015748" top="0.5905511811023623" bottom="0.5905511811023623" header="0.2362204724409449" footer="0.2362204724409449"/>
  <pageSetup horizontalDpi="600" verticalDpi="600" orientation="portrait" paperSize="9" scale="65" r:id="rId1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J42" sqref="J42"/>
    </sheetView>
  </sheetViews>
  <sheetFormatPr defaultColWidth="9.140625" defaultRowHeight="13.5"/>
  <cols>
    <col min="1" max="1" width="59.7109375" style="13" customWidth="1"/>
    <col min="2" max="8" width="12.28125" style="13" customWidth="1"/>
    <col min="9" max="16384" width="9.140625" style="13" customWidth="1"/>
  </cols>
  <sheetData>
    <row r="1" spans="1:8" ht="15" customHeight="1" thickBot="1">
      <c r="A1" s="107" t="s">
        <v>159</v>
      </c>
      <c r="B1" s="93"/>
      <c r="C1" s="93"/>
      <c r="D1" s="93"/>
      <c r="E1" s="93"/>
      <c r="F1" s="93"/>
      <c r="G1" s="93"/>
      <c r="H1" s="93"/>
    </row>
    <row r="2" spans="1:8" ht="15" customHeight="1">
      <c r="A2" s="167"/>
      <c r="B2" s="112"/>
      <c r="C2" s="112"/>
      <c r="D2" s="112"/>
      <c r="E2" s="112"/>
      <c r="F2" s="112"/>
      <c r="G2" s="112"/>
      <c r="H2" s="113"/>
    </row>
    <row r="3" spans="1:8" ht="15" customHeight="1">
      <c r="A3" s="99" t="s">
        <v>80</v>
      </c>
      <c r="B3" s="102"/>
      <c r="C3" s="102"/>
      <c r="D3" s="102"/>
      <c r="E3" s="102"/>
      <c r="F3" s="102"/>
      <c r="G3" s="102"/>
      <c r="H3" s="103"/>
    </row>
    <row r="4" spans="1:8" ht="15" customHeight="1">
      <c r="A4" s="94"/>
      <c r="B4" s="114">
        <f>'CE previsionale riclassificato'!B2</f>
        <v>2017</v>
      </c>
      <c r="C4" s="114">
        <f>'CE previsionale riclassificato'!C2</f>
        <v>2018</v>
      </c>
      <c r="D4" s="114">
        <f>'CE previsionale riclassificato'!D2</f>
        <v>2019</v>
      </c>
      <c r="E4" s="114">
        <f>'CE previsionale riclassificato'!E2</f>
        <v>2020</v>
      </c>
      <c r="F4" s="114">
        <f>'CE previsionale riclassificato'!F2</f>
        <v>2021</v>
      </c>
      <c r="G4" s="114">
        <f>'CE previsionale riclassificato'!G2</f>
        <v>2022</v>
      </c>
      <c r="H4" s="115">
        <f>'CE previsionale riclassificato'!H2</f>
        <v>2023</v>
      </c>
    </row>
    <row r="5" spans="1:8" ht="15" customHeight="1">
      <c r="A5" s="98" t="s">
        <v>77</v>
      </c>
      <c r="B5" s="116"/>
      <c r="C5" s="117"/>
      <c r="D5" s="117"/>
      <c r="E5" s="117"/>
      <c r="F5" s="117"/>
      <c r="G5" s="117"/>
      <c r="H5" s="118"/>
    </row>
    <row r="6" spans="1:8" ht="15" customHeight="1">
      <c r="A6" s="97" t="s">
        <v>73</v>
      </c>
      <c r="B6" s="119"/>
      <c r="C6" s="135">
        <v>0.003</v>
      </c>
      <c r="D6" s="136">
        <v>0.003</v>
      </c>
      <c r="E6" s="136">
        <v>0.003</v>
      </c>
      <c r="F6" s="136">
        <v>0.003</v>
      </c>
      <c r="G6" s="136">
        <v>0.003</v>
      </c>
      <c r="H6" s="137">
        <v>0.003</v>
      </c>
    </row>
    <row r="7" spans="1:8" ht="15" customHeight="1">
      <c r="A7" s="97" t="s">
        <v>148</v>
      </c>
      <c r="B7" s="120"/>
      <c r="C7" s="138">
        <v>0.005</v>
      </c>
      <c r="D7" s="139">
        <v>0.005</v>
      </c>
      <c r="E7" s="139">
        <v>0.005</v>
      </c>
      <c r="F7" s="139">
        <v>0.005</v>
      </c>
      <c r="G7" s="139">
        <v>0.005</v>
      </c>
      <c r="H7" s="140">
        <v>0.005</v>
      </c>
    </row>
    <row r="8" spans="1:8" ht="15" customHeight="1">
      <c r="A8" s="101"/>
      <c r="B8" s="102"/>
      <c r="C8" s="141"/>
      <c r="D8" s="141"/>
      <c r="E8" s="141"/>
      <c r="F8" s="141"/>
      <c r="G8" s="141"/>
      <c r="H8" s="142"/>
    </row>
    <row r="9" spans="1:8" ht="15" customHeight="1">
      <c r="A9" s="98" t="s">
        <v>78</v>
      </c>
      <c r="B9" s="116"/>
      <c r="C9" s="143"/>
      <c r="D9" s="143"/>
      <c r="E9" s="143"/>
      <c r="F9" s="143"/>
      <c r="G9" s="143"/>
      <c r="H9" s="108"/>
    </row>
    <row r="10" spans="1:8" ht="15" customHeight="1">
      <c r="A10" s="121" t="s">
        <v>160</v>
      </c>
      <c r="B10" s="116"/>
      <c r="C10" s="143"/>
      <c r="D10" s="143"/>
      <c r="E10" s="143"/>
      <c r="F10" s="143"/>
      <c r="G10" s="143"/>
      <c r="H10" s="108"/>
    </row>
    <row r="11" spans="1:8" ht="15" customHeight="1">
      <c r="A11" s="94" t="s">
        <v>149</v>
      </c>
      <c r="B11" s="119"/>
      <c r="C11" s="136">
        <v>0.07</v>
      </c>
      <c r="D11" s="136">
        <v>0.07</v>
      </c>
      <c r="E11" s="136">
        <v>0.07</v>
      </c>
      <c r="F11" s="136">
        <v>0.07</v>
      </c>
      <c r="G11" s="136">
        <v>0.07</v>
      </c>
      <c r="H11" s="137">
        <v>0.07</v>
      </c>
    </row>
    <row r="12" spans="1:8" ht="15" customHeight="1">
      <c r="A12" s="94" t="s">
        <v>150</v>
      </c>
      <c r="B12" s="120"/>
      <c r="C12" s="139">
        <v>0.08</v>
      </c>
      <c r="D12" s="139">
        <v>0.08</v>
      </c>
      <c r="E12" s="139">
        <v>0.08</v>
      </c>
      <c r="F12" s="139">
        <v>0.08</v>
      </c>
      <c r="G12" s="139">
        <v>0.08</v>
      </c>
      <c r="H12" s="140">
        <v>0.08</v>
      </c>
    </row>
    <row r="13" spans="1:8" ht="15" customHeight="1">
      <c r="A13" s="94" t="s">
        <v>154</v>
      </c>
      <c r="B13" s="122"/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5">
        <v>0</v>
      </c>
    </row>
    <row r="14" spans="1:8" ht="15" customHeight="1">
      <c r="A14" s="97"/>
      <c r="B14" s="116"/>
      <c r="C14" s="143"/>
      <c r="D14" s="143"/>
      <c r="E14" s="143"/>
      <c r="F14" s="143"/>
      <c r="G14" s="143"/>
      <c r="H14" s="108"/>
    </row>
    <row r="15" spans="1:8" ht="15" customHeight="1">
      <c r="A15" s="121" t="s">
        <v>161</v>
      </c>
      <c r="B15" s="116"/>
      <c r="C15" s="143"/>
      <c r="D15" s="143"/>
      <c r="E15" s="143"/>
      <c r="F15" s="143"/>
      <c r="G15" s="143"/>
      <c r="H15" s="108"/>
    </row>
    <row r="16" spans="1:8" ht="15" customHeight="1">
      <c r="A16" s="94" t="s">
        <v>152</v>
      </c>
      <c r="B16" s="119"/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7">
        <v>0</v>
      </c>
    </row>
    <row r="17" spans="1:8" ht="15" customHeight="1">
      <c r="A17" s="94" t="s">
        <v>151</v>
      </c>
      <c r="B17" s="120"/>
      <c r="C17" s="139">
        <v>0.07</v>
      </c>
      <c r="D17" s="139">
        <v>0.07</v>
      </c>
      <c r="E17" s="139">
        <v>0.07</v>
      </c>
      <c r="F17" s="139">
        <v>0.07</v>
      </c>
      <c r="G17" s="139">
        <v>0.07</v>
      </c>
      <c r="H17" s="140">
        <v>0.07</v>
      </c>
    </row>
    <row r="18" spans="1:8" ht="15" customHeight="1">
      <c r="A18" s="94" t="s">
        <v>153</v>
      </c>
      <c r="B18" s="120"/>
      <c r="C18" s="139">
        <v>0.08</v>
      </c>
      <c r="D18" s="139">
        <v>0.08</v>
      </c>
      <c r="E18" s="139">
        <v>0.08</v>
      </c>
      <c r="F18" s="139">
        <v>0.08</v>
      </c>
      <c r="G18" s="139">
        <v>0.08</v>
      </c>
      <c r="H18" s="140">
        <v>0.08</v>
      </c>
    </row>
    <row r="19" spans="1:8" ht="15" customHeight="1">
      <c r="A19" s="14" t="s">
        <v>318</v>
      </c>
      <c r="B19" s="120"/>
      <c r="C19" s="139">
        <v>0.01</v>
      </c>
      <c r="D19" s="139">
        <v>0.01</v>
      </c>
      <c r="E19" s="139">
        <v>0.01</v>
      </c>
      <c r="F19" s="139">
        <v>0.01</v>
      </c>
      <c r="G19" s="139">
        <v>0.01</v>
      </c>
      <c r="H19" s="140">
        <v>0.01</v>
      </c>
    </row>
    <row r="20" spans="1:8" ht="15" customHeight="1">
      <c r="A20" s="14" t="s">
        <v>319</v>
      </c>
      <c r="B20" s="120"/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40">
        <v>0</v>
      </c>
    </row>
    <row r="21" spans="1:8" ht="15" customHeight="1">
      <c r="A21" s="94" t="s">
        <v>155</v>
      </c>
      <c r="B21" s="120"/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40">
        <v>0</v>
      </c>
    </row>
    <row r="22" spans="1:8" ht="15" customHeight="1">
      <c r="A22" s="101"/>
      <c r="B22" s="123"/>
      <c r="C22" s="123"/>
      <c r="D22" s="123"/>
      <c r="E22" s="123"/>
      <c r="F22" s="123"/>
      <c r="G22" s="123"/>
      <c r="H22" s="124"/>
    </row>
    <row r="23" spans="1:8" ht="15" customHeight="1">
      <c r="A23" s="99" t="s">
        <v>162</v>
      </c>
      <c r="B23" s="123"/>
      <c r="C23" s="123"/>
      <c r="D23" s="123"/>
      <c r="E23" s="123"/>
      <c r="F23" s="123"/>
      <c r="G23" s="123"/>
      <c r="H23" s="124"/>
    </row>
    <row r="24" spans="1:8" ht="15" customHeight="1">
      <c r="A24" s="106" t="s">
        <v>79</v>
      </c>
      <c r="B24" s="116"/>
      <c r="C24" s="117"/>
      <c r="D24" s="117"/>
      <c r="E24" s="117"/>
      <c r="F24" s="117"/>
      <c r="G24" s="117"/>
      <c r="H24" s="118"/>
    </row>
    <row r="25" spans="1:8" ht="15" customHeight="1">
      <c r="A25" s="94" t="s">
        <v>73</v>
      </c>
      <c r="B25" s="95"/>
      <c r="C25" s="95">
        <f aca="true" t="shared" si="0" ref="C25:H26">C6*C53</f>
        <v>0</v>
      </c>
      <c r="D25" s="95">
        <f t="shared" si="0"/>
        <v>0</v>
      </c>
      <c r="E25" s="95">
        <f t="shared" si="0"/>
        <v>0</v>
      </c>
      <c r="F25" s="95">
        <f t="shared" si="0"/>
        <v>0</v>
      </c>
      <c r="G25" s="95">
        <f t="shared" si="0"/>
        <v>0</v>
      </c>
      <c r="H25" s="96">
        <f t="shared" si="0"/>
        <v>0</v>
      </c>
    </row>
    <row r="26" spans="1:8" ht="15" customHeight="1">
      <c r="A26" s="94" t="s">
        <v>148</v>
      </c>
      <c r="B26" s="95"/>
      <c r="C26" s="95">
        <f t="shared" si="0"/>
        <v>0</v>
      </c>
      <c r="D26" s="95">
        <f t="shared" si="0"/>
        <v>0</v>
      </c>
      <c r="E26" s="95">
        <f t="shared" si="0"/>
        <v>0</v>
      </c>
      <c r="F26" s="95">
        <f t="shared" si="0"/>
        <v>0</v>
      </c>
      <c r="G26" s="95">
        <f t="shared" si="0"/>
        <v>0</v>
      </c>
      <c r="H26" s="96">
        <f t="shared" si="0"/>
        <v>0</v>
      </c>
    </row>
    <row r="27" spans="1:8" ht="15" customHeight="1">
      <c r="A27" s="106" t="s">
        <v>163</v>
      </c>
      <c r="B27" s="125"/>
      <c r="C27" s="125">
        <f aca="true" t="shared" si="1" ref="C27:H27">SUM(C25:C26)</f>
        <v>0</v>
      </c>
      <c r="D27" s="125">
        <f t="shared" si="1"/>
        <v>0</v>
      </c>
      <c r="E27" s="125">
        <f t="shared" si="1"/>
        <v>0</v>
      </c>
      <c r="F27" s="125">
        <f t="shared" si="1"/>
        <v>0</v>
      </c>
      <c r="G27" s="125">
        <f t="shared" si="1"/>
        <v>0</v>
      </c>
      <c r="H27" s="126">
        <f t="shared" si="1"/>
        <v>0</v>
      </c>
    </row>
    <row r="28" spans="1:8" ht="15" customHeight="1">
      <c r="A28" s="98"/>
      <c r="B28" s="127"/>
      <c r="C28" s="128"/>
      <c r="D28" s="128"/>
      <c r="E28" s="128"/>
      <c r="F28" s="128"/>
      <c r="G28" s="128"/>
      <c r="H28" s="129"/>
    </row>
    <row r="29" spans="1:8" ht="15" customHeight="1">
      <c r="A29" s="98" t="s">
        <v>165</v>
      </c>
      <c r="B29" s="116"/>
      <c r="C29" s="117"/>
      <c r="D29" s="117"/>
      <c r="E29" s="117"/>
      <c r="F29" s="117"/>
      <c r="G29" s="117"/>
      <c r="H29" s="118"/>
    </row>
    <row r="30" spans="1:8" ht="15" customHeight="1">
      <c r="A30" s="94" t="s">
        <v>149</v>
      </c>
      <c r="B30" s="130"/>
      <c r="C30" s="130">
        <f aca="true" t="shared" si="2" ref="C30:H32">C11*C43</f>
        <v>0</v>
      </c>
      <c r="D30" s="130">
        <f t="shared" si="2"/>
        <v>0</v>
      </c>
      <c r="E30" s="130">
        <f t="shared" si="2"/>
        <v>0</v>
      </c>
      <c r="F30" s="130">
        <f t="shared" si="2"/>
        <v>0</v>
      </c>
      <c r="G30" s="130">
        <f t="shared" si="2"/>
        <v>0</v>
      </c>
      <c r="H30" s="131">
        <f t="shared" si="2"/>
        <v>0</v>
      </c>
    </row>
    <row r="31" spans="1:8" ht="15" customHeight="1">
      <c r="A31" s="94" t="s">
        <v>150</v>
      </c>
      <c r="B31" s="95"/>
      <c r="C31" s="95">
        <f t="shared" si="2"/>
        <v>0</v>
      </c>
      <c r="D31" s="95">
        <f t="shared" si="2"/>
        <v>0</v>
      </c>
      <c r="E31" s="95">
        <f t="shared" si="2"/>
        <v>0</v>
      </c>
      <c r="F31" s="95">
        <f t="shared" si="2"/>
        <v>0</v>
      </c>
      <c r="G31" s="95">
        <f t="shared" si="2"/>
        <v>0</v>
      </c>
      <c r="H31" s="96">
        <f t="shared" si="2"/>
        <v>0</v>
      </c>
    </row>
    <row r="32" spans="1:8" ht="15" customHeight="1">
      <c r="A32" s="94" t="s">
        <v>154</v>
      </c>
      <c r="B32" s="95"/>
      <c r="C32" s="95">
        <f t="shared" si="2"/>
        <v>0</v>
      </c>
      <c r="D32" s="95">
        <f t="shared" si="2"/>
        <v>0</v>
      </c>
      <c r="E32" s="95">
        <f t="shared" si="2"/>
        <v>0</v>
      </c>
      <c r="F32" s="95">
        <f t="shared" si="2"/>
        <v>0</v>
      </c>
      <c r="G32" s="95">
        <f t="shared" si="2"/>
        <v>0</v>
      </c>
      <c r="H32" s="96">
        <f t="shared" si="2"/>
        <v>0</v>
      </c>
    </row>
    <row r="33" spans="1:8" ht="15" customHeight="1">
      <c r="A33" s="94" t="s">
        <v>152</v>
      </c>
      <c r="B33" s="95"/>
      <c r="C33" s="95">
        <f aca="true" t="shared" si="3" ref="C33:H36">C16*C46</f>
        <v>0</v>
      </c>
      <c r="D33" s="95">
        <f t="shared" si="3"/>
        <v>0</v>
      </c>
      <c r="E33" s="95">
        <f t="shared" si="3"/>
        <v>0</v>
      </c>
      <c r="F33" s="95">
        <f t="shared" si="3"/>
        <v>0</v>
      </c>
      <c r="G33" s="95">
        <f t="shared" si="3"/>
        <v>0</v>
      </c>
      <c r="H33" s="96">
        <f t="shared" si="3"/>
        <v>0</v>
      </c>
    </row>
    <row r="34" spans="1:8" ht="15" customHeight="1">
      <c r="A34" s="94" t="s">
        <v>151</v>
      </c>
      <c r="B34" s="95"/>
      <c r="C34" s="95">
        <f t="shared" si="3"/>
        <v>0</v>
      </c>
      <c r="D34" s="95">
        <f t="shared" si="3"/>
        <v>0</v>
      </c>
      <c r="E34" s="95">
        <f t="shared" si="3"/>
        <v>0</v>
      </c>
      <c r="F34" s="95">
        <f t="shared" si="3"/>
        <v>0</v>
      </c>
      <c r="G34" s="95">
        <f t="shared" si="3"/>
        <v>0</v>
      </c>
      <c r="H34" s="96">
        <f t="shared" si="3"/>
        <v>0</v>
      </c>
    </row>
    <row r="35" spans="1:8" ht="15" customHeight="1">
      <c r="A35" s="94" t="s">
        <v>153</v>
      </c>
      <c r="B35" s="95"/>
      <c r="C35" s="95">
        <f t="shared" si="3"/>
        <v>0</v>
      </c>
      <c r="D35" s="95">
        <f t="shared" si="3"/>
        <v>0</v>
      </c>
      <c r="E35" s="95">
        <f t="shared" si="3"/>
        <v>0</v>
      </c>
      <c r="F35" s="95">
        <f t="shared" si="3"/>
        <v>0</v>
      </c>
      <c r="G35" s="95">
        <f t="shared" si="3"/>
        <v>0</v>
      </c>
      <c r="H35" s="96">
        <f t="shared" si="3"/>
        <v>0</v>
      </c>
    </row>
    <row r="36" spans="1:8" ht="15" customHeight="1">
      <c r="A36" s="14" t="str">
        <f>A19</f>
        <v>Finanziamento Fondo Regionale di Ingegneria finanziaria (FRIF)</v>
      </c>
      <c r="B36" s="95"/>
      <c r="C36" s="95">
        <f t="shared" si="3"/>
        <v>0</v>
      </c>
      <c r="D36" s="95">
        <f t="shared" si="3"/>
        <v>0</v>
      </c>
      <c r="E36" s="95">
        <f t="shared" si="3"/>
        <v>0</v>
      </c>
      <c r="F36" s="95">
        <f t="shared" si="3"/>
        <v>0</v>
      </c>
      <c r="G36" s="95">
        <f t="shared" si="3"/>
        <v>0</v>
      </c>
      <c r="H36" s="96">
        <f t="shared" si="3"/>
        <v>0</v>
      </c>
    </row>
    <row r="37" spans="1:8" ht="15" customHeight="1">
      <c r="A37" s="14" t="str">
        <f>A20</f>
        <v>Finanziamento Fondo per l'Occupazione e l'Inclusione (FOI)</v>
      </c>
      <c r="B37" s="95"/>
      <c r="C37" s="95">
        <f aca="true" t="shared" si="4" ref="C37:H37">C20*C51</f>
        <v>0</v>
      </c>
      <c r="D37" s="95">
        <f t="shared" si="4"/>
        <v>0</v>
      </c>
      <c r="E37" s="95">
        <f t="shared" si="4"/>
        <v>0</v>
      </c>
      <c r="F37" s="95">
        <f t="shared" si="4"/>
        <v>0</v>
      </c>
      <c r="G37" s="95">
        <f t="shared" si="4"/>
        <v>0</v>
      </c>
      <c r="H37" s="96">
        <f t="shared" si="4"/>
        <v>0</v>
      </c>
    </row>
    <row r="38" spans="1:8" ht="15" customHeight="1">
      <c r="A38" s="94" t="s">
        <v>155</v>
      </c>
      <c r="B38" s="95"/>
      <c r="C38" s="95">
        <f aca="true" t="shared" si="5" ref="C38:H38">C21*C51</f>
        <v>0</v>
      </c>
      <c r="D38" s="95">
        <f t="shared" si="5"/>
        <v>0</v>
      </c>
      <c r="E38" s="95">
        <f t="shared" si="5"/>
        <v>0</v>
      </c>
      <c r="F38" s="95">
        <f t="shared" si="5"/>
        <v>0</v>
      </c>
      <c r="G38" s="95">
        <f t="shared" si="5"/>
        <v>0</v>
      </c>
      <c r="H38" s="96">
        <f t="shared" si="5"/>
        <v>0</v>
      </c>
    </row>
    <row r="39" spans="1:8" ht="15" customHeight="1" thickBot="1">
      <c r="A39" s="132" t="s">
        <v>164</v>
      </c>
      <c r="B39" s="133"/>
      <c r="C39" s="133">
        <f aca="true" t="shared" si="6" ref="C39:H39">SUM(C30:C38)</f>
        <v>0</v>
      </c>
      <c r="D39" s="133">
        <f t="shared" si="6"/>
        <v>0</v>
      </c>
      <c r="E39" s="133">
        <f t="shared" si="6"/>
        <v>0</v>
      </c>
      <c r="F39" s="133">
        <f t="shared" si="6"/>
        <v>0</v>
      </c>
      <c r="G39" s="133">
        <f t="shared" si="6"/>
        <v>0</v>
      </c>
      <c r="H39" s="134">
        <f t="shared" si="6"/>
        <v>0</v>
      </c>
    </row>
    <row r="40" spans="1:8" ht="15" customHeight="1">
      <c r="A40" s="102"/>
      <c r="B40" s="123"/>
      <c r="C40" s="123"/>
      <c r="D40" s="123"/>
      <c r="E40" s="123"/>
      <c r="F40" s="123"/>
      <c r="G40" s="123"/>
      <c r="H40" s="123"/>
    </row>
    <row r="41" spans="1:8" ht="15" customHeight="1" thickBot="1">
      <c r="A41" s="100" t="s">
        <v>304</v>
      </c>
      <c r="B41" s="111"/>
      <c r="C41" s="111"/>
      <c r="D41" s="111"/>
      <c r="E41" s="111"/>
      <c r="F41" s="111"/>
      <c r="G41" s="93"/>
      <c r="H41" s="93"/>
    </row>
    <row r="42" spans="1:8" ht="15" customHeight="1">
      <c r="A42" s="167"/>
      <c r="B42" s="109">
        <f aca="true" t="shared" si="7" ref="B42:H42">B4</f>
        <v>2017</v>
      </c>
      <c r="C42" s="109">
        <f t="shared" si="7"/>
        <v>2018</v>
      </c>
      <c r="D42" s="109">
        <f t="shared" si="7"/>
        <v>2019</v>
      </c>
      <c r="E42" s="109">
        <f t="shared" si="7"/>
        <v>2020</v>
      </c>
      <c r="F42" s="109">
        <f t="shared" si="7"/>
        <v>2021</v>
      </c>
      <c r="G42" s="109">
        <f t="shared" si="7"/>
        <v>2022</v>
      </c>
      <c r="H42" s="110">
        <f t="shared" si="7"/>
        <v>2023</v>
      </c>
    </row>
    <row r="43" spans="1:8" ht="15" customHeight="1">
      <c r="A43" s="94" t="s">
        <v>149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9">
        <v>0</v>
      </c>
    </row>
    <row r="44" spans="1:8" ht="15" customHeight="1">
      <c r="A44" s="94" t="s">
        <v>150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9">
        <v>0</v>
      </c>
    </row>
    <row r="45" spans="1:8" ht="15" customHeight="1">
      <c r="A45" s="94" t="s">
        <v>154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9">
        <v>0</v>
      </c>
    </row>
    <row r="46" spans="1:8" ht="15" customHeight="1">
      <c r="A46" s="94" t="s">
        <v>152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9">
        <v>0</v>
      </c>
    </row>
    <row r="47" spans="1:8" ht="15" customHeight="1">
      <c r="A47" s="94" t="s">
        <v>151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9">
        <v>0</v>
      </c>
    </row>
    <row r="48" spans="1:8" ht="15" customHeight="1">
      <c r="A48" s="94" t="s">
        <v>153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9">
        <v>0</v>
      </c>
    </row>
    <row r="49" spans="1:8" ht="15" customHeight="1">
      <c r="A49" s="94" t="str">
        <f>A36</f>
        <v>Finanziamento Fondo Regionale di Ingegneria finanziaria (FRIF)</v>
      </c>
      <c r="B49" s="104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9">
        <v>0</v>
      </c>
    </row>
    <row r="50" spans="1:8" ht="15" customHeight="1">
      <c r="A50" s="94" t="str">
        <f>A37</f>
        <v>Finanziamento Fondo per l'Occupazione e l'Inclusione (FOI)</v>
      </c>
      <c r="B50" s="420"/>
      <c r="C50" s="400">
        <v>0</v>
      </c>
      <c r="D50" s="400">
        <v>0</v>
      </c>
      <c r="E50" s="400">
        <v>0</v>
      </c>
      <c r="F50" s="400">
        <v>0</v>
      </c>
      <c r="G50" s="400">
        <v>0</v>
      </c>
      <c r="H50" s="401">
        <v>0</v>
      </c>
    </row>
    <row r="51" spans="1:8" ht="15" customHeight="1">
      <c r="A51" s="399" t="s">
        <v>155</v>
      </c>
      <c r="B51" s="400">
        <v>0</v>
      </c>
      <c r="C51" s="400">
        <v>0</v>
      </c>
      <c r="D51" s="400">
        <v>0</v>
      </c>
      <c r="E51" s="400">
        <v>0</v>
      </c>
      <c r="F51" s="400">
        <v>0</v>
      </c>
      <c r="G51" s="400">
        <v>0</v>
      </c>
      <c r="H51" s="401">
        <v>0</v>
      </c>
    </row>
    <row r="52" spans="1:8" ht="15" customHeight="1">
      <c r="A52" s="403"/>
      <c r="B52" s="404"/>
      <c r="C52" s="404"/>
      <c r="D52" s="404"/>
      <c r="E52" s="404"/>
      <c r="F52" s="404"/>
      <c r="G52" s="404"/>
      <c r="H52" s="405"/>
    </row>
    <row r="53" spans="1:8" ht="15" customHeight="1">
      <c r="A53" s="402" t="s">
        <v>73</v>
      </c>
      <c r="B53" s="320">
        <v>0</v>
      </c>
      <c r="C53" s="320">
        <v>0</v>
      </c>
      <c r="D53" s="320">
        <v>0</v>
      </c>
      <c r="E53" s="320">
        <v>0</v>
      </c>
      <c r="F53" s="320">
        <v>0</v>
      </c>
      <c r="G53" s="320">
        <v>0</v>
      </c>
      <c r="H53" s="321">
        <v>0</v>
      </c>
    </row>
    <row r="54" spans="1:8" ht="15" customHeight="1" thickBot="1">
      <c r="A54" s="105" t="s">
        <v>148</v>
      </c>
      <c r="B54" s="324">
        <v>0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7">
        <v>0</v>
      </c>
    </row>
    <row r="55" spans="1:8" ht="15" customHeight="1">
      <c r="A55" s="18"/>
      <c r="B55" s="34"/>
      <c r="C55" s="34"/>
      <c r="D55" s="34"/>
      <c r="E55" s="34"/>
      <c r="F55" s="34"/>
      <c r="G55" s="34"/>
      <c r="H55" s="34"/>
    </row>
    <row r="56" spans="1:8" ht="15" customHeight="1">
      <c r="A56" s="18"/>
      <c r="B56" s="34"/>
      <c r="C56" s="34"/>
      <c r="D56" s="34"/>
      <c r="E56" s="34"/>
      <c r="F56" s="34"/>
      <c r="G56" s="34"/>
      <c r="H56" s="34"/>
    </row>
  </sheetData>
  <sheetProtection password="B81E" sheet="1"/>
  <printOptions/>
  <pageMargins left="0.3937007874015748" right="0.3937007874015748" top="0.5905511811023623" bottom="0.5905511811023623" header="0.2362204724409449" footer="0.2362204724409449"/>
  <pageSetup horizontalDpi="600" verticalDpi="600" orientation="portrait" paperSize="9" scale="65" r:id="rId3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PageLayoutView="0" workbookViewId="0" topLeftCell="A1">
      <selection activeCell="E7" sqref="E7"/>
    </sheetView>
  </sheetViews>
  <sheetFormatPr defaultColWidth="9.140625" defaultRowHeight="13.5"/>
  <cols>
    <col min="1" max="1" width="77.421875" style="223" customWidth="1"/>
    <col min="2" max="8" width="12.28125" style="223" customWidth="1"/>
    <col min="9" max="16384" width="9.140625" style="223" customWidth="1"/>
  </cols>
  <sheetData>
    <row r="1" ht="13.5" thickBot="1"/>
    <row r="2" spans="1:8" s="178" customFormat="1" ht="15" customHeight="1">
      <c r="A2" s="303"/>
      <c r="B2" s="23">
        <f>'Ricavi di vendita e val. prod.'!B2</f>
        <v>2017</v>
      </c>
      <c r="C2" s="23">
        <f>'Ricavi di vendita e val. prod.'!C2</f>
        <v>2018</v>
      </c>
      <c r="D2" s="23">
        <f>'Ricavi di vendita e val. prod.'!D2</f>
        <v>2019</v>
      </c>
      <c r="E2" s="23">
        <f>'Ricavi di vendita e val. prod.'!E2</f>
        <v>2020</v>
      </c>
      <c r="F2" s="23">
        <f>'Ricavi di vendita e val. prod.'!F2</f>
        <v>2021</v>
      </c>
      <c r="G2" s="23">
        <f>'Ricavi di vendita e val. prod.'!G2</f>
        <v>2022</v>
      </c>
      <c r="H2" s="24">
        <f>'Ricavi di vendita e val. prod.'!H2</f>
        <v>2023</v>
      </c>
    </row>
    <row r="3" spans="1:8" s="178" customFormat="1" ht="15" customHeight="1">
      <c r="A3" s="304"/>
      <c r="B3" s="305"/>
      <c r="C3" s="305"/>
      <c r="D3" s="305"/>
      <c r="E3" s="305"/>
      <c r="F3" s="305"/>
      <c r="G3" s="305"/>
      <c r="H3" s="306"/>
    </row>
    <row r="4" spans="1:8" s="178" customFormat="1" ht="15" customHeight="1">
      <c r="A4" s="307" t="s">
        <v>251</v>
      </c>
      <c r="B4" s="17"/>
      <c r="C4" s="17"/>
      <c r="D4" s="17"/>
      <c r="E4" s="17"/>
      <c r="F4" s="17"/>
      <c r="G4" s="17"/>
      <c r="H4" s="185"/>
    </row>
    <row r="5" spans="1:8" s="178" customFormat="1" ht="15" customHeight="1">
      <c r="A5" s="278" t="s">
        <v>137</v>
      </c>
      <c r="B5" s="21">
        <f>'CE previsionale riclassificato'!B3</f>
        <v>0</v>
      </c>
      <c r="C5" s="21">
        <f>'CE previsionale riclassificato'!C3</f>
        <v>0</v>
      </c>
      <c r="D5" s="21">
        <f>'CE previsionale riclassificato'!D3</f>
        <v>0</v>
      </c>
      <c r="E5" s="21">
        <f>'CE previsionale riclassificato'!E3</f>
        <v>0</v>
      </c>
      <c r="F5" s="21">
        <f>'CE previsionale riclassificato'!F3</f>
        <v>0</v>
      </c>
      <c r="G5" s="21">
        <f>'CE previsionale riclassificato'!G3</f>
        <v>0</v>
      </c>
      <c r="H5" s="22">
        <f>'CE previsionale riclassificato'!H3</f>
        <v>0</v>
      </c>
    </row>
    <row r="6" spans="1:8" s="178" customFormat="1" ht="15" customHeight="1">
      <c r="A6" s="278" t="s">
        <v>224</v>
      </c>
      <c r="B6" s="19">
        <f>'CE previsionale riclassificato'!B8</f>
        <v>0</v>
      </c>
      <c r="C6" s="19">
        <f>'CE previsionale riclassificato'!C8</f>
        <v>0</v>
      </c>
      <c r="D6" s="19">
        <f>'CE previsionale riclassificato'!D8</f>
        <v>0</v>
      </c>
      <c r="E6" s="19">
        <f>'CE previsionale riclassificato'!E8</f>
        <v>0</v>
      </c>
      <c r="F6" s="19">
        <f>'CE previsionale riclassificato'!F8</f>
        <v>0</v>
      </c>
      <c r="G6" s="19">
        <f>'CE previsionale riclassificato'!G8</f>
        <v>0</v>
      </c>
      <c r="H6" s="20">
        <f>'CE previsionale riclassificato'!H8</f>
        <v>0</v>
      </c>
    </row>
    <row r="7" spans="1:8" s="178" customFormat="1" ht="15" customHeight="1">
      <c r="A7" s="278" t="s">
        <v>141</v>
      </c>
      <c r="B7" s="19">
        <f>'CE previsionale riclassificato'!B13</f>
        <v>0</v>
      </c>
      <c r="C7" s="19">
        <f>'CE previsionale riclassificato'!C13</f>
        <v>0</v>
      </c>
      <c r="D7" s="19">
        <f>'CE previsionale riclassificato'!D13</f>
        <v>0</v>
      </c>
      <c r="E7" s="19">
        <f>'CE previsionale riclassificato'!E13</f>
        <v>0</v>
      </c>
      <c r="F7" s="19">
        <f>'CE previsionale riclassificato'!F13</f>
        <v>0</v>
      </c>
      <c r="G7" s="19">
        <f>'CE previsionale riclassificato'!G13</f>
        <v>0</v>
      </c>
      <c r="H7" s="20">
        <f>'CE previsionale riclassificato'!H13</f>
        <v>0</v>
      </c>
    </row>
    <row r="8" spans="1:8" s="178" customFormat="1" ht="15" customHeight="1">
      <c r="A8" s="278" t="s">
        <v>226</v>
      </c>
      <c r="B8" s="19">
        <f>'CE previsionale riclassificato'!B15</f>
        <v>0</v>
      </c>
      <c r="C8" s="19">
        <f>'CE previsionale riclassificato'!C15</f>
        <v>0</v>
      </c>
      <c r="D8" s="19">
        <f>'CE previsionale riclassificato'!D15</f>
        <v>0</v>
      </c>
      <c r="E8" s="19">
        <f>'CE previsionale riclassificato'!E15</f>
        <v>0</v>
      </c>
      <c r="F8" s="19">
        <f>'CE previsionale riclassificato'!F15</f>
        <v>0</v>
      </c>
      <c r="G8" s="19">
        <f>'CE previsionale riclassificato'!G15</f>
        <v>0</v>
      </c>
      <c r="H8" s="20">
        <f>'CE previsionale riclassificato'!H15</f>
        <v>0</v>
      </c>
    </row>
    <row r="9" spans="1:8" s="178" customFormat="1" ht="15" customHeight="1">
      <c r="A9" s="278" t="s">
        <v>266</v>
      </c>
      <c r="B9" s="19">
        <f>'CE previsionale riclassificato'!B18</f>
        <v>0</v>
      </c>
      <c r="C9" s="19">
        <f>'CE previsionale riclassificato'!C18</f>
        <v>0</v>
      </c>
      <c r="D9" s="19">
        <f>'CE previsionale riclassificato'!D18</f>
        <v>0</v>
      </c>
      <c r="E9" s="19">
        <f>'CE previsionale riclassificato'!E18</f>
        <v>0</v>
      </c>
      <c r="F9" s="19">
        <f>'CE previsionale riclassificato'!F18</f>
        <v>0</v>
      </c>
      <c r="G9" s="19">
        <f>'CE previsionale riclassificato'!G18</f>
        <v>0</v>
      </c>
      <c r="H9" s="20">
        <f>'CE previsionale riclassificato'!H18</f>
        <v>0</v>
      </c>
    </row>
    <row r="10" spans="1:8" s="178" customFormat="1" ht="15" customHeight="1">
      <c r="A10" s="278" t="s">
        <v>267</v>
      </c>
      <c r="B10" s="19">
        <f>'CE previsionale riclassificato'!B26</f>
        <v>0</v>
      </c>
      <c r="C10" s="19">
        <f>'CE previsionale riclassificato'!C26</f>
        <v>0</v>
      </c>
      <c r="D10" s="19">
        <f>'CE previsionale riclassificato'!D26</f>
        <v>0</v>
      </c>
      <c r="E10" s="19">
        <f>'CE previsionale riclassificato'!E26</f>
        <v>0</v>
      </c>
      <c r="F10" s="19">
        <f>'CE previsionale riclassificato'!F26</f>
        <v>0</v>
      </c>
      <c r="G10" s="19">
        <f>'CE previsionale riclassificato'!G26</f>
        <v>0</v>
      </c>
      <c r="H10" s="20">
        <f>'CE previsionale riclassificato'!H26</f>
        <v>0</v>
      </c>
    </row>
    <row r="11" spans="1:8" s="178" customFormat="1" ht="15" customHeight="1">
      <c r="A11" s="278" t="s">
        <v>268</v>
      </c>
      <c r="B11" s="21">
        <f>'CE previsionale riclassificato'!B30</f>
        <v>0</v>
      </c>
      <c r="C11" s="21">
        <f>'CE previsionale riclassificato'!C30</f>
        <v>0</v>
      </c>
      <c r="D11" s="21">
        <f>'CE previsionale riclassificato'!D30</f>
        <v>0</v>
      </c>
      <c r="E11" s="21">
        <f>'CE previsionale riclassificato'!E30</f>
        <v>0</v>
      </c>
      <c r="F11" s="21">
        <f>'CE previsionale riclassificato'!F30</f>
        <v>0</v>
      </c>
      <c r="G11" s="21">
        <f>'CE previsionale riclassificato'!G30</f>
        <v>0</v>
      </c>
      <c r="H11" s="22">
        <f>'CE previsionale riclassificato'!H30</f>
        <v>0</v>
      </c>
    </row>
    <row r="12" spans="1:8" s="178" customFormat="1" ht="15" customHeight="1">
      <c r="A12" s="278" t="s">
        <v>237</v>
      </c>
      <c r="B12" s="19">
        <f>'CE previsionale riclassificato'!B33</f>
        <v>0</v>
      </c>
      <c r="C12" s="19">
        <f>'CE previsionale riclassificato'!C33</f>
        <v>0</v>
      </c>
      <c r="D12" s="19">
        <f>'CE previsionale riclassificato'!D33</f>
        <v>0</v>
      </c>
      <c r="E12" s="19">
        <f>'CE previsionale riclassificato'!E33</f>
        <v>0</v>
      </c>
      <c r="F12" s="19">
        <f>'CE previsionale riclassificato'!F33</f>
        <v>0</v>
      </c>
      <c r="G12" s="19">
        <f>'CE previsionale riclassificato'!G33</f>
        <v>0</v>
      </c>
      <c r="H12" s="20">
        <f>'CE previsionale riclassificato'!H33</f>
        <v>0</v>
      </c>
    </row>
    <row r="13" spans="1:8" s="178" customFormat="1" ht="15" customHeight="1">
      <c r="A13" s="300" t="s">
        <v>303</v>
      </c>
      <c r="B13" s="21">
        <f>'CE previsionale riclassificato'!B35</f>
        <v>0</v>
      </c>
      <c r="C13" s="21">
        <f>'CE previsionale riclassificato'!C35</f>
        <v>0</v>
      </c>
      <c r="D13" s="21">
        <f>'CE previsionale riclassificato'!D35</f>
        <v>0</v>
      </c>
      <c r="E13" s="21">
        <f>'CE previsionale riclassificato'!E35</f>
        <v>0</v>
      </c>
      <c r="F13" s="21">
        <f>'CE previsionale riclassificato'!F35</f>
        <v>0</v>
      </c>
      <c r="G13" s="21">
        <f>'CE previsionale riclassificato'!G35</f>
        <v>0</v>
      </c>
      <c r="H13" s="22">
        <f>'CE previsionale riclassificato'!H35</f>
        <v>0</v>
      </c>
    </row>
    <row r="14" spans="1:8" s="178" customFormat="1" ht="15" customHeight="1">
      <c r="A14" s="286"/>
      <c r="B14" s="229"/>
      <c r="C14" s="229"/>
      <c r="D14" s="229"/>
      <c r="E14" s="229"/>
      <c r="F14" s="229"/>
      <c r="G14" s="229"/>
      <c r="H14" s="230"/>
    </row>
    <row r="15" spans="1:8" s="178" customFormat="1" ht="15" customHeight="1">
      <c r="A15" s="307" t="s">
        <v>252</v>
      </c>
      <c r="B15" s="17"/>
      <c r="C15" s="17"/>
      <c r="D15" s="17"/>
      <c r="E15" s="17"/>
      <c r="F15" s="17"/>
      <c r="G15" s="17"/>
      <c r="H15" s="185"/>
    </row>
    <row r="16" spans="1:8" s="178" customFormat="1" ht="15" customHeight="1">
      <c r="A16" s="278" t="s">
        <v>137</v>
      </c>
      <c r="B16" s="310">
        <v>1</v>
      </c>
      <c r="C16" s="310">
        <v>1</v>
      </c>
      <c r="D16" s="310">
        <v>1</v>
      </c>
      <c r="E16" s="310">
        <v>1</v>
      </c>
      <c r="F16" s="310">
        <v>1</v>
      </c>
      <c r="G16" s="310">
        <v>1</v>
      </c>
      <c r="H16" s="311">
        <v>1</v>
      </c>
    </row>
    <row r="17" spans="1:8" s="178" customFormat="1" ht="15" customHeight="1">
      <c r="A17" s="278" t="s">
        <v>224</v>
      </c>
      <c r="B17" s="308" t="e">
        <f>B6/B5</f>
        <v>#DIV/0!</v>
      </c>
      <c r="C17" s="308" t="e">
        <f aca="true" t="shared" si="0" ref="C17:H17">C6/C5</f>
        <v>#DIV/0!</v>
      </c>
      <c r="D17" s="308" t="e">
        <f t="shared" si="0"/>
        <v>#DIV/0!</v>
      </c>
      <c r="E17" s="308" t="e">
        <f t="shared" si="0"/>
        <v>#DIV/0!</v>
      </c>
      <c r="F17" s="308" t="e">
        <f t="shared" si="0"/>
        <v>#DIV/0!</v>
      </c>
      <c r="G17" s="308" t="e">
        <f t="shared" si="0"/>
        <v>#DIV/0!</v>
      </c>
      <c r="H17" s="309" t="e">
        <f t="shared" si="0"/>
        <v>#DIV/0!</v>
      </c>
    </row>
    <row r="18" spans="1:8" s="178" customFormat="1" ht="15" customHeight="1">
      <c r="A18" s="278" t="s">
        <v>141</v>
      </c>
      <c r="B18" s="308" t="e">
        <f>B7/B5</f>
        <v>#DIV/0!</v>
      </c>
      <c r="C18" s="308" t="e">
        <f aca="true" t="shared" si="1" ref="C18:H18">C7/C5</f>
        <v>#DIV/0!</v>
      </c>
      <c r="D18" s="308" t="e">
        <f t="shared" si="1"/>
        <v>#DIV/0!</v>
      </c>
      <c r="E18" s="308" t="e">
        <f t="shared" si="1"/>
        <v>#DIV/0!</v>
      </c>
      <c r="F18" s="308" t="e">
        <f t="shared" si="1"/>
        <v>#DIV/0!</v>
      </c>
      <c r="G18" s="308" t="e">
        <f t="shared" si="1"/>
        <v>#DIV/0!</v>
      </c>
      <c r="H18" s="309" t="e">
        <f t="shared" si="1"/>
        <v>#DIV/0!</v>
      </c>
    </row>
    <row r="19" spans="1:8" s="178" customFormat="1" ht="15" customHeight="1">
      <c r="A19" s="278" t="s">
        <v>226</v>
      </c>
      <c r="B19" s="308" t="e">
        <f>B8/B5</f>
        <v>#DIV/0!</v>
      </c>
      <c r="C19" s="308" t="e">
        <f aca="true" t="shared" si="2" ref="C19:H19">C8/C5</f>
        <v>#DIV/0!</v>
      </c>
      <c r="D19" s="308" t="e">
        <f t="shared" si="2"/>
        <v>#DIV/0!</v>
      </c>
      <c r="E19" s="308" t="e">
        <f t="shared" si="2"/>
        <v>#DIV/0!</v>
      </c>
      <c r="F19" s="308" t="e">
        <f t="shared" si="2"/>
        <v>#DIV/0!</v>
      </c>
      <c r="G19" s="308" t="e">
        <f t="shared" si="2"/>
        <v>#DIV/0!</v>
      </c>
      <c r="H19" s="309" t="e">
        <f t="shared" si="2"/>
        <v>#DIV/0!</v>
      </c>
    </row>
    <row r="20" spans="1:8" s="178" customFormat="1" ht="15" customHeight="1">
      <c r="A20" s="278" t="s">
        <v>266</v>
      </c>
      <c r="B20" s="308" t="e">
        <f>B9/B5</f>
        <v>#DIV/0!</v>
      </c>
      <c r="C20" s="308" t="e">
        <f aca="true" t="shared" si="3" ref="C20:H20">C9/C5</f>
        <v>#DIV/0!</v>
      </c>
      <c r="D20" s="308" t="e">
        <f t="shared" si="3"/>
        <v>#DIV/0!</v>
      </c>
      <c r="E20" s="308" t="e">
        <f t="shared" si="3"/>
        <v>#DIV/0!</v>
      </c>
      <c r="F20" s="308" t="e">
        <f t="shared" si="3"/>
        <v>#DIV/0!</v>
      </c>
      <c r="G20" s="308" t="e">
        <f t="shared" si="3"/>
        <v>#DIV/0!</v>
      </c>
      <c r="H20" s="309" t="e">
        <f t="shared" si="3"/>
        <v>#DIV/0!</v>
      </c>
    </row>
    <row r="21" spans="1:8" s="178" customFormat="1" ht="15" customHeight="1">
      <c r="A21" s="278" t="s">
        <v>267</v>
      </c>
      <c r="B21" s="308" t="e">
        <f>B10/B5</f>
        <v>#DIV/0!</v>
      </c>
      <c r="C21" s="308" t="e">
        <f aca="true" t="shared" si="4" ref="C21:H21">C10/C5</f>
        <v>#DIV/0!</v>
      </c>
      <c r="D21" s="308" t="e">
        <f t="shared" si="4"/>
        <v>#DIV/0!</v>
      </c>
      <c r="E21" s="308" t="e">
        <f t="shared" si="4"/>
        <v>#DIV/0!</v>
      </c>
      <c r="F21" s="308" t="e">
        <f t="shared" si="4"/>
        <v>#DIV/0!</v>
      </c>
      <c r="G21" s="308" t="e">
        <f t="shared" si="4"/>
        <v>#DIV/0!</v>
      </c>
      <c r="H21" s="309" t="e">
        <f t="shared" si="4"/>
        <v>#DIV/0!</v>
      </c>
    </row>
    <row r="22" spans="1:8" s="178" customFormat="1" ht="15" customHeight="1">
      <c r="A22" s="278" t="s">
        <v>268</v>
      </c>
      <c r="B22" s="308" t="e">
        <f>B11/B5</f>
        <v>#DIV/0!</v>
      </c>
      <c r="C22" s="308" t="e">
        <f aca="true" t="shared" si="5" ref="C22:H22">C11/C5</f>
        <v>#DIV/0!</v>
      </c>
      <c r="D22" s="308" t="e">
        <f t="shared" si="5"/>
        <v>#DIV/0!</v>
      </c>
      <c r="E22" s="308" t="e">
        <f t="shared" si="5"/>
        <v>#DIV/0!</v>
      </c>
      <c r="F22" s="308" t="e">
        <f t="shared" si="5"/>
        <v>#DIV/0!</v>
      </c>
      <c r="G22" s="308" t="e">
        <f t="shared" si="5"/>
        <v>#DIV/0!</v>
      </c>
      <c r="H22" s="309" t="e">
        <f t="shared" si="5"/>
        <v>#DIV/0!</v>
      </c>
    </row>
    <row r="23" spans="1:8" s="178" customFormat="1" ht="15" customHeight="1">
      <c r="A23" s="278" t="s">
        <v>237</v>
      </c>
      <c r="B23" s="308" t="e">
        <f>B12/B5</f>
        <v>#DIV/0!</v>
      </c>
      <c r="C23" s="308" t="e">
        <f aca="true" t="shared" si="6" ref="C23:H23">C12/C5</f>
        <v>#DIV/0!</v>
      </c>
      <c r="D23" s="308" t="e">
        <f t="shared" si="6"/>
        <v>#DIV/0!</v>
      </c>
      <c r="E23" s="308" t="e">
        <f t="shared" si="6"/>
        <v>#DIV/0!</v>
      </c>
      <c r="F23" s="308" t="e">
        <f t="shared" si="6"/>
        <v>#DIV/0!</v>
      </c>
      <c r="G23" s="308" t="e">
        <f t="shared" si="6"/>
        <v>#DIV/0!</v>
      </c>
      <c r="H23" s="309" t="e">
        <f t="shared" si="6"/>
        <v>#DIV/0!</v>
      </c>
    </row>
    <row r="24" spans="1:8" s="178" customFormat="1" ht="15" customHeight="1" thickBot="1">
      <c r="A24" s="312" t="s">
        <v>303</v>
      </c>
      <c r="B24" s="313" t="e">
        <f>B13/B5</f>
        <v>#DIV/0!</v>
      </c>
      <c r="C24" s="313" t="e">
        <f aca="true" t="shared" si="7" ref="C24:H24">C13/C5</f>
        <v>#DIV/0!</v>
      </c>
      <c r="D24" s="313" t="e">
        <f t="shared" si="7"/>
        <v>#DIV/0!</v>
      </c>
      <c r="E24" s="313" t="e">
        <f t="shared" si="7"/>
        <v>#DIV/0!</v>
      </c>
      <c r="F24" s="313" t="e">
        <f t="shared" si="7"/>
        <v>#DIV/0!</v>
      </c>
      <c r="G24" s="313" t="e">
        <f t="shared" si="7"/>
        <v>#DIV/0!</v>
      </c>
      <c r="H24" s="314" t="e">
        <f t="shared" si="7"/>
        <v>#DIV/0!</v>
      </c>
    </row>
    <row r="25" s="178" customFormat="1" ht="15" customHeight="1"/>
    <row r="26" spans="1:8" ht="15" customHeight="1" thickBot="1">
      <c r="A26" s="219" t="s">
        <v>305</v>
      </c>
      <c r="B26" s="330">
        <f>'CE previsionale riclassificato'!B35+'CE previsionale riclassificato'!B23+'CE previsionale riclassificato'!B22+'CE previsionale riclassificato'!B21+'CE previsionale riclassificato'!B20</f>
        <v>0</v>
      </c>
      <c r="C26" s="330">
        <f>'CE previsionale riclassificato'!C35+'CE previsionale riclassificato'!C23+'CE previsionale riclassificato'!C22+'CE previsionale riclassificato'!C21+'CE previsionale riclassificato'!C20</f>
        <v>0</v>
      </c>
      <c r="D26" s="330">
        <f>'CE previsionale riclassificato'!D35+'CE previsionale riclassificato'!D23+'CE previsionale riclassificato'!D22+'CE previsionale riclassificato'!D21+'CE previsionale riclassificato'!D20</f>
        <v>0</v>
      </c>
      <c r="E26" s="330">
        <f>'CE previsionale riclassificato'!E35+'CE previsionale riclassificato'!E23+'CE previsionale riclassificato'!E22+'CE previsionale riclassificato'!E21+'CE previsionale riclassificato'!E20</f>
        <v>0</v>
      </c>
      <c r="F26" s="330">
        <f>'CE previsionale riclassificato'!F35+'CE previsionale riclassificato'!F23+'CE previsionale riclassificato'!F22+'CE previsionale riclassificato'!F21+'CE previsionale riclassificato'!F20</f>
        <v>0</v>
      </c>
      <c r="G26" s="330">
        <f>'CE previsionale riclassificato'!G35+'CE previsionale riclassificato'!G23+'CE previsionale riclassificato'!G22+'CE previsionale riclassificato'!G21+'CE previsionale riclassificato'!G20</f>
        <v>0</v>
      </c>
      <c r="H26" s="331">
        <f>'CE previsionale riclassificato'!H35+'CE previsionale riclassificato'!H23+'CE previsionale riclassificato'!H22+'CE previsionale riclassificato'!H21+'CE previsionale riclassificato'!H20</f>
        <v>0</v>
      </c>
    </row>
    <row r="27" ht="15" customHeight="1"/>
    <row r="28" ht="15" customHeight="1"/>
    <row r="29" ht="15" customHeight="1"/>
    <row r="30" ht="15" customHeight="1"/>
  </sheetData>
  <sheetProtection password="B81E" sheet="1"/>
  <printOptions horizontalCentered="1"/>
  <pageMargins left="0.3937007874015748" right="0.31496062992125984" top="0.5905511811023623" bottom="0.5905511811023623" header="0.2362204724409449" footer="0.2362204724409449"/>
  <pageSetup horizontalDpi="600" verticalDpi="600" orientation="portrait" paperSize="9" scale="60" r:id="rId1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showGridLines="0" zoomScalePageLayoutView="0" workbookViewId="0" topLeftCell="A1">
      <selection activeCell="B2" sqref="B2"/>
    </sheetView>
  </sheetViews>
  <sheetFormatPr defaultColWidth="9.140625" defaultRowHeight="13.5"/>
  <cols>
    <col min="1" max="1" width="74.421875" style="69" customWidth="1"/>
    <col min="2" max="4" width="15.7109375" style="70" customWidth="1"/>
    <col min="5" max="16384" width="9.140625" style="69" customWidth="1"/>
  </cols>
  <sheetData>
    <row r="1" spans="1:4" s="57" customFormat="1" ht="15" customHeight="1">
      <c r="A1" s="3" t="s">
        <v>166</v>
      </c>
      <c r="B1" s="56">
        <v>2015</v>
      </c>
      <c r="C1" s="4">
        <f>B1+1</f>
        <v>2016</v>
      </c>
      <c r="D1" s="4">
        <f>C1+1</f>
        <v>2017</v>
      </c>
    </row>
    <row r="2" spans="1:4" s="57" customFormat="1" ht="15" customHeight="1">
      <c r="A2" s="6" t="s">
        <v>167</v>
      </c>
      <c r="B2" s="168"/>
      <c r="C2" s="10"/>
      <c r="D2" s="169"/>
    </row>
    <row r="3" spans="1:4" s="57" customFormat="1" ht="15" customHeight="1">
      <c r="A3" s="8" t="s">
        <v>168</v>
      </c>
      <c r="B3" s="58">
        <v>0</v>
      </c>
      <c r="C3" s="59">
        <v>0</v>
      </c>
      <c r="D3" s="60">
        <v>0</v>
      </c>
    </row>
    <row r="4" spans="1:4" s="57" customFormat="1" ht="15" customHeight="1">
      <c r="A4" s="7" t="s">
        <v>272</v>
      </c>
      <c r="B4" s="59">
        <v>0</v>
      </c>
      <c r="C4" s="59">
        <v>0</v>
      </c>
      <c r="D4" s="60">
        <v>0</v>
      </c>
    </row>
    <row r="5" spans="1:4" s="57" customFormat="1" ht="15" customHeight="1">
      <c r="A5" s="9" t="s">
        <v>169</v>
      </c>
      <c r="B5" s="59">
        <v>0</v>
      </c>
      <c r="C5" s="59">
        <v>0</v>
      </c>
      <c r="D5" s="60">
        <v>0</v>
      </c>
    </row>
    <row r="6" spans="1:4" s="57" customFormat="1" ht="15" customHeight="1">
      <c r="A6" s="7" t="s">
        <v>170</v>
      </c>
      <c r="B6" s="59">
        <v>0</v>
      </c>
      <c r="C6" s="59">
        <v>0</v>
      </c>
      <c r="D6" s="60">
        <v>0</v>
      </c>
    </row>
    <row r="7" spans="1:4" s="57" customFormat="1" ht="15" customHeight="1">
      <c r="A7" s="7" t="s">
        <v>171</v>
      </c>
      <c r="B7" s="79">
        <f>B8+B9+B10</f>
        <v>0</v>
      </c>
      <c r="C7" s="79">
        <f>C8+C9+C10</f>
        <v>0</v>
      </c>
      <c r="D7" s="80">
        <f>D8+D9+D10</f>
        <v>0</v>
      </c>
    </row>
    <row r="8" spans="1:4" s="57" customFormat="1" ht="15" customHeight="1">
      <c r="A8" s="7" t="s">
        <v>172</v>
      </c>
      <c r="B8" s="59">
        <v>0</v>
      </c>
      <c r="C8" s="59">
        <v>0</v>
      </c>
      <c r="D8" s="60">
        <v>0</v>
      </c>
    </row>
    <row r="9" spans="1:4" s="57" customFormat="1" ht="15" customHeight="1">
      <c r="A9" s="7" t="s">
        <v>239</v>
      </c>
      <c r="B9" s="59">
        <v>0</v>
      </c>
      <c r="C9" s="59">
        <v>0</v>
      </c>
      <c r="D9" s="60">
        <v>0</v>
      </c>
    </row>
    <row r="10" spans="1:4" s="57" customFormat="1" ht="15" customHeight="1">
      <c r="A10" s="7" t="s">
        <v>240</v>
      </c>
      <c r="B10" s="59">
        <v>0</v>
      </c>
      <c r="C10" s="59">
        <v>0</v>
      </c>
      <c r="D10" s="60">
        <v>0</v>
      </c>
    </row>
    <row r="11" spans="1:4" s="57" customFormat="1" ht="15" customHeight="1">
      <c r="A11" s="12" t="s">
        <v>64</v>
      </c>
      <c r="B11" s="81">
        <f>B3+B4+B5+B6+B7</f>
        <v>0</v>
      </c>
      <c r="C11" s="82">
        <f>C3+C4+C5+C6+C7</f>
        <v>0</v>
      </c>
      <c r="D11" s="83">
        <f>D3+D4+D5+D6+D7</f>
        <v>0</v>
      </c>
    </row>
    <row r="12" spans="1:4" s="57" customFormat="1" ht="15" customHeight="1">
      <c r="A12" s="6" t="s">
        <v>173</v>
      </c>
      <c r="B12" s="61"/>
      <c r="C12" s="62"/>
      <c r="D12" s="63"/>
    </row>
    <row r="13" spans="1:4" s="57" customFormat="1" ht="15" customHeight="1">
      <c r="A13" s="7" t="s">
        <v>174</v>
      </c>
      <c r="B13" s="59">
        <v>0</v>
      </c>
      <c r="C13" s="59">
        <v>0</v>
      </c>
      <c r="D13" s="60">
        <v>0</v>
      </c>
    </row>
    <row r="14" spans="1:4" s="57" customFormat="1" ht="15" customHeight="1">
      <c r="A14" s="7" t="s">
        <v>175</v>
      </c>
      <c r="B14" s="59">
        <v>0</v>
      </c>
      <c r="C14" s="59">
        <v>0</v>
      </c>
      <c r="D14" s="60">
        <v>0</v>
      </c>
    </row>
    <row r="15" spans="1:4" s="57" customFormat="1" ht="15" customHeight="1">
      <c r="A15" s="7" t="s">
        <v>176</v>
      </c>
      <c r="B15" s="59">
        <v>0</v>
      </c>
      <c r="C15" s="59">
        <v>0</v>
      </c>
      <c r="D15" s="60">
        <v>0</v>
      </c>
    </row>
    <row r="16" spans="1:4" s="57" customFormat="1" ht="15" customHeight="1">
      <c r="A16" s="7" t="s">
        <v>177</v>
      </c>
      <c r="B16" s="79">
        <f>SUM(B17:B21)</f>
        <v>0</v>
      </c>
      <c r="C16" s="79">
        <f>SUM(C17:C21)</f>
        <v>0</v>
      </c>
      <c r="D16" s="80">
        <f>SUM(D17:D21)</f>
        <v>0</v>
      </c>
    </row>
    <row r="17" spans="1:4" s="57" customFormat="1" ht="15" customHeight="1">
      <c r="A17" s="7" t="s">
        <v>178</v>
      </c>
      <c r="B17" s="59">
        <v>0</v>
      </c>
      <c r="C17" s="59">
        <v>0</v>
      </c>
      <c r="D17" s="60">
        <v>0</v>
      </c>
    </row>
    <row r="18" spans="1:4" s="57" customFormat="1" ht="15" customHeight="1">
      <c r="A18" s="7" t="s">
        <v>179</v>
      </c>
      <c r="B18" s="59">
        <v>0</v>
      </c>
      <c r="C18" s="59">
        <v>0</v>
      </c>
      <c r="D18" s="60">
        <v>0</v>
      </c>
    </row>
    <row r="19" spans="1:4" s="57" customFormat="1" ht="15" customHeight="1">
      <c r="A19" s="7" t="s">
        <v>180</v>
      </c>
      <c r="B19" s="59">
        <v>0</v>
      </c>
      <c r="C19" s="59">
        <v>0</v>
      </c>
      <c r="D19" s="60">
        <v>0</v>
      </c>
    </row>
    <row r="20" spans="1:4" s="57" customFormat="1" ht="15" customHeight="1">
      <c r="A20" s="7" t="s">
        <v>181</v>
      </c>
      <c r="B20" s="59">
        <v>0</v>
      </c>
      <c r="C20" s="59">
        <v>0</v>
      </c>
      <c r="D20" s="60">
        <v>0</v>
      </c>
    </row>
    <row r="21" spans="1:4" s="57" customFormat="1" ht="15" customHeight="1">
      <c r="A21" s="7" t="s">
        <v>182</v>
      </c>
      <c r="B21" s="59">
        <v>0</v>
      </c>
      <c r="C21" s="59">
        <v>0</v>
      </c>
      <c r="D21" s="60">
        <v>0</v>
      </c>
    </row>
    <row r="22" spans="1:4" s="57" customFormat="1" ht="15" customHeight="1">
      <c r="A22" s="7" t="s">
        <v>183</v>
      </c>
      <c r="B22" s="79">
        <f>SUM(B23:B26)</f>
        <v>0</v>
      </c>
      <c r="C22" s="79">
        <f>SUM(C23:C26)</f>
        <v>0</v>
      </c>
      <c r="D22" s="80">
        <f>SUM(D23:D26)</f>
        <v>0</v>
      </c>
    </row>
    <row r="23" spans="1:4" s="57" customFormat="1" ht="15" customHeight="1">
      <c r="A23" s="7" t="s">
        <v>184</v>
      </c>
      <c r="B23" s="59">
        <v>0</v>
      </c>
      <c r="C23" s="59">
        <v>0</v>
      </c>
      <c r="D23" s="60">
        <v>0</v>
      </c>
    </row>
    <row r="24" spans="1:4" s="57" customFormat="1" ht="15" customHeight="1">
      <c r="A24" s="7" t="s">
        <v>185</v>
      </c>
      <c r="B24" s="59">
        <v>0</v>
      </c>
      <c r="C24" s="59">
        <v>0</v>
      </c>
      <c r="D24" s="60">
        <v>0</v>
      </c>
    </row>
    <row r="25" spans="1:4" s="57" customFormat="1" ht="15" customHeight="1">
      <c r="A25" s="7" t="s">
        <v>186</v>
      </c>
      <c r="B25" s="59">
        <v>0</v>
      </c>
      <c r="C25" s="59">
        <v>0</v>
      </c>
      <c r="D25" s="60">
        <v>0</v>
      </c>
    </row>
    <row r="26" spans="1:4" s="57" customFormat="1" ht="15" customHeight="1">
      <c r="A26" s="7" t="s">
        <v>286</v>
      </c>
      <c r="B26" s="59">
        <v>0</v>
      </c>
      <c r="C26" s="59">
        <v>0</v>
      </c>
      <c r="D26" s="60">
        <v>0</v>
      </c>
    </row>
    <row r="27" spans="1:4" s="57" customFormat="1" ht="15" customHeight="1">
      <c r="A27" s="9" t="s">
        <v>246</v>
      </c>
      <c r="B27" s="59">
        <v>0</v>
      </c>
      <c r="C27" s="59">
        <v>0</v>
      </c>
      <c r="D27" s="60">
        <v>0</v>
      </c>
    </row>
    <row r="28" spans="1:4" s="57" customFormat="1" ht="15" customHeight="1">
      <c r="A28" s="9" t="s">
        <v>187</v>
      </c>
      <c r="B28" s="59">
        <v>0</v>
      </c>
      <c r="C28" s="59">
        <v>0</v>
      </c>
      <c r="D28" s="60">
        <v>0</v>
      </c>
    </row>
    <row r="29" spans="1:4" s="57" customFormat="1" ht="15" customHeight="1">
      <c r="A29" s="7" t="s">
        <v>188</v>
      </c>
      <c r="B29" s="59">
        <v>0</v>
      </c>
      <c r="C29" s="59">
        <v>0</v>
      </c>
      <c r="D29" s="60">
        <v>0</v>
      </c>
    </row>
    <row r="30" spans="1:4" s="57" customFormat="1" ht="15" customHeight="1">
      <c r="A30" s="7" t="s">
        <v>189</v>
      </c>
      <c r="B30" s="59">
        <v>0</v>
      </c>
      <c r="C30" s="59">
        <v>0</v>
      </c>
      <c r="D30" s="60">
        <v>0</v>
      </c>
    </row>
    <row r="31" spans="1:4" s="57" customFormat="1" ht="15" customHeight="1">
      <c r="A31" s="12" t="s">
        <v>190</v>
      </c>
      <c r="B31" s="81">
        <f>B13+B14+B15+B16+B22+B27+B28+B29+B30</f>
        <v>0</v>
      </c>
      <c r="C31" s="82">
        <f>C13+C14+C15+C16+C22+C27+C28+C29+C30</f>
        <v>0</v>
      </c>
      <c r="D31" s="83">
        <f>D13+D14+D15+D16+D22+D27+D28+D29+D30</f>
        <v>0</v>
      </c>
    </row>
    <row r="32" spans="1:4" s="57" customFormat="1" ht="15" customHeight="1">
      <c r="A32" s="6" t="s">
        <v>191</v>
      </c>
      <c r="B32" s="84">
        <f>B11-B31</f>
        <v>0</v>
      </c>
      <c r="C32" s="85">
        <f>C11-C31</f>
        <v>0</v>
      </c>
      <c r="D32" s="86">
        <f>D11-D31</f>
        <v>0</v>
      </c>
    </row>
    <row r="33" spans="1:4" s="57" customFormat="1" ht="15" customHeight="1">
      <c r="A33" s="6" t="s">
        <v>192</v>
      </c>
      <c r="B33" s="76"/>
      <c r="C33" s="77"/>
      <c r="D33" s="78"/>
    </row>
    <row r="34" spans="1:4" s="57" customFormat="1" ht="15" customHeight="1">
      <c r="A34" s="7" t="s">
        <v>193</v>
      </c>
      <c r="B34" s="79">
        <f>B35+B36+B37+B38</f>
        <v>0</v>
      </c>
      <c r="C34" s="79">
        <f>C35+C36+C37+C38</f>
        <v>0</v>
      </c>
      <c r="D34" s="80">
        <f>D35+D36+D37+D38</f>
        <v>0</v>
      </c>
    </row>
    <row r="35" spans="1:4" s="57" customFormat="1" ht="15" customHeight="1">
      <c r="A35" s="7" t="s">
        <v>194</v>
      </c>
      <c r="B35" s="64">
        <v>0</v>
      </c>
      <c r="C35" s="64">
        <v>0</v>
      </c>
      <c r="D35" s="65">
        <v>0</v>
      </c>
    </row>
    <row r="36" spans="1:4" s="57" customFormat="1" ht="15" customHeight="1">
      <c r="A36" s="7" t="s">
        <v>195</v>
      </c>
      <c r="B36" s="64">
        <v>0</v>
      </c>
      <c r="C36" s="64">
        <v>0</v>
      </c>
      <c r="D36" s="65">
        <v>0</v>
      </c>
    </row>
    <row r="37" spans="1:4" s="57" customFormat="1" ht="15" customHeight="1">
      <c r="A37" s="7" t="s">
        <v>196</v>
      </c>
      <c r="B37" s="64">
        <v>0</v>
      </c>
      <c r="C37" s="64">
        <v>0</v>
      </c>
      <c r="D37" s="65">
        <v>0</v>
      </c>
    </row>
    <row r="38" spans="1:4" s="57" customFormat="1" ht="15" customHeight="1">
      <c r="A38" s="71" t="s">
        <v>197</v>
      </c>
      <c r="B38" s="59">
        <v>0</v>
      </c>
      <c r="C38" s="59">
        <v>0</v>
      </c>
      <c r="D38" s="60">
        <v>0</v>
      </c>
    </row>
    <row r="39" spans="1:4" s="57" customFormat="1" ht="15" customHeight="1">
      <c r="A39" s="7" t="s">
        <v>198</v>
      </c>
      <c r="B39" s="87">
        <f>B41+B42+B43+B44+B45+B46+B48+B49+B50+B51</f>
        <v>0</v>
      </c>
      <c r="C39" s="79">
        <f>C41+C42+C43+C44+C45+C46+C48+C49+C50+C51</f>
        <v>0</v>
      </c>
      <c r="D39" s="88">
        <f>D41+D42+D43+D44+D45+D46+D48+D49+D50+D51</f>
        <v>0</v>
      </c>
    </row>
    <row r="40" spans="1:4" s="57" customFormat="1" ht="15" customHeight="1">
      <c r="A40" s="7" t="s">
        <v>199</v>
      </c>
      <c r="B40" s="170"/>
      <c r="C40" s="171"/>
      <c r="D40" s="172"/>
    </row>
    <row r="41" spans="1:4" s="57" customFormat="1" ht="15" customHeight="1">
      <c r="A41" s="7" t="s">
        <v>200</v>
      </c>
      <c r="B41" s="59">
        <v>0</v>
      </c>
      <c r="C41" s="59">
        <v>0</v>
      </c>
      <c r="D41" s="60">
        <v>0</v>
      </c>
    </row>
    <row r="42" spans="1:4" s="57" customFormat="1" ht="15" customHeight="1">
      <c r="A42" s="7" t="s">
        <v>201</v>
      </c>
      <c r="B42" s="59">
        <v>0</v>
      </c>
      <c r="C42" s="59">
        <v>0</v>
      </c>
      <c r="D42" s="60">
        <v>0</v>
      </c>
    </row>
    <row r="43" spans="1:4" s="57" customFormat="1" ht="15" customHeight="1">
      <c r="A43" s="7" t="s">
        <v>202</v>
      </c>
      <c r="B43" s="59">
        <v>0</v>
      </c>
      <c r="C43" s="59">
        <v>0</v>
      </c>
      <c r="D43" s="60">
        <v>0</v>
      </c>
    </row>
    <row r="44" spans="1:4" s="57" customFormat="1" ht="15" customHeight="1">
      <c r="A44" s="71" t="s">
        <v>203</v>
      </c>
      <c r="B44" s="59">
        <v>0</v>
      </c>
      <c r="C44" s="59">
        <v>0</v>
      </c>
      <c r="D44" s="60">
        <v>0</v>
      </c>
    </row>
    <row r="45" spans="1:4" s="57" customFormat="1" ht="15" customHeight="1">
      <c r="A45" s="7" t="s">
        <v>247</v>
      </c>
      <c r="B45" s="59">
        <v>0</v>
      </c>
      <c r="C45" s="59">
        <v>0</v>
      </c>
      <c r="D45" s="60">
        <v>0</v>
      </c>
    </row>
    <row r="46" spans="1:4" s="57" customFormat="1" ht="15" customHeight="1">
      <c r="A46" s="7" t="s">
        <v>248</v>
      </c>
      <c r="B46" s="59">
        <v>0</v>
      </c>
      <c r="C46" s="59">
        <v>0</v>
      </c>
      <c r="D46" s="60">
        <v>0</v>
      </c>
    </row>
    <row r="47" spans="1:4" s="57" customFormat="1" ht="15" customHeight="1">
      <c r="A47" s="7" t="s">
        <v>204</v>
      </c>
      <c r="B47" s="170"/>
      <c r="C47" s="171"/>
      <c r="D47" s="172"/>
    </row>
    <row r="48" spans="1:4" s="57" customFormat="1" ht="15" customHeight="1">
      <c r="A48" s="7" t="s">
        <v>200</v>
      </c>
      <c r="B48" s="59">
        <v>0</v>
      </c>
      <c r="C48" s="59">
        <v>0</v>
      </c>
      <c r="D48" s="60">
        <v>0</v>
      </c>
    </row>
    <row r="49" spans="1:4" s="57" customFormat="1" ht="15" customHeight="1">
      <c r="A49" s="7" t="s">
        <v>201</v>
      </c>
      <c r="B49" s="59">
        <v>0</v>
      </c>
      <c r="C49" s="59">
        <v>0</v>
      </c>
      <c r="D49" s="60">
        <v>0</v>
      </c>
    </row>
    <row r="50" spans="1:4" s="57" customFormat="1" ht="15" customHeight="1">
      <c r="A50" s="7" t="s">
        <v>202</v>
      </c>
      <c r="B50" s="59">
        <v>0</v>
      </c>
      <c r="C50" s="59">
        <v>0</v>
      </c>
      <c r="D50" s="60">
        <v>0</v>
      </c>
    </row>
    <row r="51" spans="1:4" s="57" customFormat="1" ht="15" customHeight="1">
      <c r="A51" s="71" t="s">
        <v>203</v>
      </c>
      <c r="B51" s="59">
        <v>0</v>
      </c>
      <c r="C51" s="59">
        <v>0</v>
      </c>
      <c r="D51" s="60">
        <v>0</v>
      </c>
    </row>
    <row r="52" spans="1:4" s="57" customFormat="1" ht="15" customHeight="1">
      <c r="A52" s="72" t="s">
        <v>205</v>
      </c>
      <c r="B52" s="79">
        <f>B53+B54+B55+B56</f>
        <v>0</v>
      </c>
      <c r="C52" s="79">
        <f>C53+C54+C55+C56</f>
        <v>0</v>
      </c>
      <c r="D52" s="80">
        <f>D53+D54+D55+D56</f>
        <v>0</v>
      </c>
    </row>
    <row r="53" spans="1:4" s="57" customFormat="1" ht="15" customHeight="1">
      <c r="A53" s="7" t="s">
        <v>200</v>
      </c>
      <c r="B53" s="59">
        <v>0</v>
      </c>
      <c r="C53" s="59">
        <v>0</v>
      </c>
      <c r="D53" s="60">
        <v>0</v>
      </c>
    </row>
    <row r="54" spans="1:4" s="57" customFormat="1" ht="15" customHeight="1">
      <c r="A54" s="7" t="s">
        <v>201</v>
      </c>
      <c r="B54" s="59">
        <v>0</v>
      </c>
      <c r="C54" s="59">
        <v>0</v>
      </c>
      <c r="D54" s="60">
        <v>0</v>
      </c>
    </row>
    <row r="55" spans="1:4" s="57" customFormat="1" ht="15" customHeight="1">
      <c r="A55" s="7" t="s">
        <v>202</v>
      </c>
      <c r="B55" s="59">
        <v>0</v>
      </c>
      <c r="C55" s="59">
        <v>0</v>
      </c>
      <c r="D55" s="60">
        <v>0</v>
      </c>
    </row>
    <row r="56" spans="1:4" s="57" customFormat="1" ht="15" customHeight="1">
      <c r="A56" s="71" t="s">
        <v>203</v>
      </c>
      <c r="B56" s="59">
        <v>0</v>
      </c>
      <c r="C56" s="59">
        <v>0</v>
      </c>
      <c r="D56" s="60">
        <v>0</v>
      </c>
    </row>
    <row r="57" spans="1:4" s="57" customFormat="1" ht="15" customHeight="1">
      <c r="A57" s="72" t="s">
        <v>206</v>
      </c>
      <c r="B57" s="59">
        <v>0</v>
      </c>
      <c r="C57" s="59">
        <v>0</v>
      </c>
      <c r="D57" s="60">
        <v>0</v>
      </c>
    </row>
    <row r="58" spans="1:4" s="57" customFormat="1" ht="15" customHeight="1">
      <c r="A58" s="73" t="s">
        <v>207</v>
      </c>
      <c r="B58" s="89">
        <f>B34+B39-B52+B57</f>
        <v>0</v>
      </c>
      <c r="C58" s="82">
        <f>C34+C39-C52+C57</f>
        <v>0</v>
      </c>
      <c r="D58" s="83">
        <f>D34+D39-D52+D57</f>
        <v>0</v>
      </c>
    </row>
    <row r="59" spans="1:4" s="57" customFormat="1" ht="15" customHeight="1">
      <c r="A59" s="74" t="s">
        <v>208</v>
      </c>
      <c r="B59" s="76"/>
      <c r="C59" s="77"/>
      <c r="D59" s="78"/>
    </row>
    <row r="60" spans="1:4" s="57" customFormat="1" ht="15" customHeight="1">
      <c r="A60" s="7" t="s">
        <v>209</v>
      </c>
      <c r="B60" s="79">
        <f>B61+B62+B63</f>
        <v>0</v>
      </c>
      <c r="C60" s="79">
        <f>C61+C62+C63</f>
        <v>0</v>
      </c>
      <c r="D60" s="80">
        <f>D61+D62+D63</f>
        <v>0</v>
      </c>
    </row>
    <row r="61" spans="1:4" s="57" customFormat="1" ht="15" customHeight="1">
      <c r="A61" s="7" t="s">
        <v>210</v>
      </c>
      <c r="B61" s="59">
        <v>0</v>
      </c>
      <c r="C61" s="59">
        <v>0</v>
      </c>
      <c r="D61" s="60">
        <v>0</v>
      </c>
    </row>
    <row r="62" spans="1:4" s="57" customFormat="1" ht="15" customHeight="1">
      <c r="A62" s="7" t="s">
        <v>249</v>
      </c>
      <c r="B62" s="59">
        <v>0</v>
      </c>
      <c r="C62" s="59">
        <v>0</v>
      </c>
      <c r="D62" s="60">
        <v>0</v>
      </c>
    </row>
    <row r="63" spans="1:4" s="57" customFormat="1" ht="15" customHeight="1">
      <c r="A63" s="7" t="s">
        <v>250</v>
      </c>
      <c r="B63" s="59">
        <v>0</v>
      </c>
      <c r="C63" s="59">
        <v>0</v>
      </c>
      <c r="D63" s="60">
        <v>0</v>
      </c>
    </row>
    <row r="64" spans="1:4" s="57" customFormat="1" ht="15" customHeight="1">
      <c r="A64" s="7" t="s">
        <v>211</v>
      </c>
      <c r="B64" s="79">
        <f>B65+B66+B67</f>
        <v>0</v>
      </c>
      <c r="C64" s="79">
        <f>C65+C66+C67</f>
        <v>0</v>
      </c>
      <c r="D64" s="80">
        <f>D65+D66+D67</f>
        <v>0</v>
      </c>
    </row>
    <row r="65" spans="1:4" s="57" customFormat="1" ht="15" customHeight="1">
      <c r="A65" s="7" t="s">
        <v>210</v>
      </c>
      <c r="B65" s="59">
        <v>0</v>
      </c>
      <c r="C65" s="59">
        <v>0</v>
      </c>
      <c r="D65" s="60">
        <v>0</v>
      </c>
    </row>
    <row r="66" spans="1:4" s="57" customFormat="1" ht="15" customHeight="1">
      <c r="A66" s="7" t="s">
        <v>249</v>
      </c>
      <c r="B66" s="59">
        <v>0</v>
      </c>
      <c r="C66" s="59">
        <v>0</v>
      </c>
      <c r="D66" s="60">
        <v>0</v>
      </c>
    </row>
    <row r="67" spans="1:4" s="57" customFormat="1" ht="15" customHeight="1">
      <c r="A67" s="7" t="s">
        <v>250</v>
      </c>
      <c r="B67" s="59">
        <v>0</v>
      </c>
      <c r="C67" s="59">
        <v>0</v>
      </c>
      <c r="D67" s="60">
        <v>0</v>
      </c>
    </row>
    <row r="68" spans="1:4" s="57" customFormat="1" ht="15" customHeight="1">
      <c r="A68" s="12" t="s">
        <v>212</v>
      </c>
      <c r="B68" s="81">
        <f>B60-B64</f>
        <v>0</v>
      </c>
      <c r="C68" s="82">
        <f>C60-C64</f>
        <v>0</v>
      </c>
      <c r="D68" s="90">
        <f>D60-D64</f>
        <v>0</v>
      </c>
    </row>
    <row r="69" spans="1:4" s="57" customFormat="1" ht="15" customHeight="1">
      <c r="A69" s="6" t="s">
        <v>213</v>
      </c>
      <c r="B69" s="76"/>
      <c r="C69" s="77"/>
      <c r="D69" s="78"/>
    </row>
    <row r="70" spans="1:4" s="57" customFormat="1" ht="15" customHeight="1">
      <c r="A70" s="7" t="s">
        <v>214</v>
      </c>
      <c r="B70" s="79">
        <f>B71+B72</f>
        <v>0</v>
      </c>
      <c r="C70" s="79">
        <f>C71+C72</f>
        <v>0</v>
      </c>
      <c r="D70" s="80">
        <f>D71+D72</f>
        <v>0</v>
      </c>
    </row>
    <row r="71" spans="1:4" s="57" customFormat="1" ht="15" customHeight="1">
      <c r="A71" s="7" t="s">
        <v>215</v>
      </c>
      <c r="B71" s="59">
        <v>0</v>
      </c>
      <c r="C71" s="59">
        <v>0</v>
      </c>
      <c r="D71" s="60">
        <v>0</v>
      </c>
    </row>
    <row r="72" spans="1:4" s="57" customFormat="1" ht="15" customHeight="1">
      <c r="A72" s="7" t="s">
        <v>216</v>
      </c>
      <c r="B72" s="59">
        <v>0</v>
      </c>
      <c r="C72" s="59">
        <v>0</v>
      </c>
      <c r="D72" s="60">
        <v>0</v>
      </c>
    </row>
    <row r="73" spans="1:4" s="57" customFormat="1" ht="15" customHeight="1">
      <c r="A73" s="7" t="s">
        <v>217</v>
      </c>
      <c r="B73" s="79">
        <f>B74+B75+B76</f>
        <v>0</v>
      </c>
      <c r="C73" s="79">
        <f>C74+C75+C76</f>
        <v>0</v>
      </c>
      <c r="D73" s="80">
        <f>D74+D75+D76</f>
        <v>0</v>
      </c>
    </row>
    <row r="74" spans="1:4" s="57" customFormat="1" ht="15" customHeight="1">
      <c r="A74" s="7" t="s">
        <v>218</v>
      </c>
      <c r="B74" s="59">
        <v>0</v>
      </c>
      <c r="C74" s="59">
        <v>0</v>
      </c>
      <c r="D74" s="60">
        <v>0</v>
      </c>
    </row>
    <row r="75" spans="1:4" s="57" customFormat="1" ht="15" customHeight="1">
      <c r="A75" s="7" t="s">
        <v>285</v>
      </c>
      <c r="B75" s="59">
        <v>0</v>
      </c>
      <c r="C75" s="59">
        <v>0</v>
      </c>
      <c r="D75" s="60">
        <v>0</v>
      </c>
    </row>
    <row r="76" spans="1:4" s="57" customFormat="1" ht="15" customHeight="1">
      <c r="A76" s="7" t="s">
        <v>219</v>
      </c>
      <c r="B76" s="59">
        <v>0</v>
      </c>
      <c r="C76" s="59">
        <v>0</v>
      </c>
      <c r="D76" s="60">
        <v>0</v>
      </c>
    </row>
    <row r="77" spans="1:4" s="57" customFormat="1" ht="15" customHeight="1">
      <c r="A77" s="12" t="s">
        <v>220</v>
      </c>
      <c r="B77" s="81">
        <f>B70-B73</f>
        <v>0</v>
      </c>
      <c r="C77" s="82">
        <f>C70-C73</f>
        <v>0</v>
      </c>
      <c r="D77" s="90">
        <f>D70-D73</f>
        <v>0</v>
      </c>
    </row>
    <row r="78" spans="1:4" s="57" customFormat="1" ht="15" customHeight="1">
      <c r="A78" s="7"/>
      <c r="B78" s="76"/>
      <c r="C78" s="77"/>
      <c r="D78" s="78"/>
    </row>
    <row r="79" spans="1:4" s="57" customFormat="1" ht="15" customHeight="1">
      <c r="A79" s="6" t="s">
        <v>271</v>
      </c>
      <c r="B79" s="81">
        <f>B32+B58+B68+B77</f>
        <v>0</v>
      </c>
      <c r="C79" s="81">
        <f>C32+C58+C68+C77</f>
        <v>0</v>
      </c>
      <c r="D79" s="90">
        <f>D32+D58+D68+D77</f>
        <v>0</v>
      </c>
    </row>
    <row r="80" spans="1:4" s="57" customFormat="1" ht="15" customHeight="1">
      <c r="A80" s="7" t="s">
        <v>221</v>
      </c>
      <c r="B80" s="66">
        <v>0</v>
      </c>
      <c r="C80" s="59">
        <v>0</v>
      </c>
      <c r="D80" s="67">
        <v>0</v>
      </c>
    </row>
    <row r="81" spans="1:4" s="57" customFormat="1" ht="15" customHeight="1" thickBot="1">
      <c r="A81" s="11" t="s">
        <v>222</v>
      </c>
      <c r="B81" s="91">
        <f>B79-B80</f>
        <v>0</v>
      </c>
      <c r="C81" s="91">
        <f>C79-C80</f>
        <v>0</v>
      </c>
      <c r="D81" s="92">
        <f>D79-D80</f>
        <v>0</v>
      </c>
    </row>
    <row r="82" spans="1:4" s="57" customFormat="1" ht="15" customHeight="1">
      <c r="A82" s="5"/>
      <c r="B82" s="68"/>
      <c r="C82" s="68"/>
      <c r="D82" s="68"/>
    </row>
  </sheetData>
  <sheetProtection password="B81E" sheet="1"/>
  <printOptions/>
  <pageMargins left="1.1811023622047245" right="0.3937007874015748" top="0.5905511811023623" bottom="0.5905511811023623" header="0.2362204724409449" footer="0.2362204724409449"/>
  <pageSetup horizontalDpi="600" verticalDpi="600" orientation="portrait" paperSize="9" scale="62" r:id="rId3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D5" sqref="D5"/>
    </sheetView>
  </sheetViews>
  <sheetFormatPr defaultColWidth="9.140625" defaultRowHeight="13.5"/>
  <cols>
    <col min="1" max="1" width="66.00390625" style="337" customWidth="1"/>
    <col min="2" max="4" width="15.7109375" style="337" customWidth="1"/>
    <col min="5" max="16384" width="9.140625" style="337" customWidth="1"/>
  </cols>
  <sheetData>
    <row r="1" spans="1:4" s="336" customFormat="1" ht="15" customHeight="1">
      <c r="A1" s="177"/>
      <c r="B1" s="377"/>
      <c r="C1" s="377"/>
      <c r="D1" s="377"/>
    </row>
    <row r="2" spans="1:4" s="336" customFormat="1" ht="15" customHeight="1" thickBot="1">
      <c r="A2" s="338" t="s">
        <v>245</v>
      </c>
      <c r="B2" s="347"/>
      <c r="C2" s="347"/>
      <c r="D2" s="347"/>
    </row>
    <row r="3" spans="1:4" ht="15" customHeight="1">
      <c r="A3" s="348"/>
      <c r="B3" s="349">
        <f>'CE consuntivo'!B1</f>
        <v>2015</v>
      </c>
      <c r="C3" s="349">
        <f>'CE consuntivo'!C1</f>
        <v>2016</v>
      </c>
      <c r="D3" s="349">
        <f>'CE consuntivo'!D1</f>
        <v>2017</v>
      </c>
    </row>
    <row r="4" spans="1:4" ht="15" customHeight="1">
      <c r="A4" s="350"/>
      <c r="B4" s="351"/>
      <c r="C4" s="352"/>
      <c r="D4" s="339"/>
    </row>
    <row r="5" spans="1:4" ht="15" customHeight="1">
      <c r="A5" s="353" t="s">
        <v>223</v>
      </c>
      <c r="B5" s="340">
        <f>'CE consuntivo'!B3</f>
        <v>0</v>
      </c>
      <c r="C5" s="340">
        <f>'CE consuntivo'!C3</f>
        <v>0</v>
      </c>
      <c r="D5" s="341">
        <f>'CE consuntivo'!D3</f>
        <v>0</v>
      </c>
    </row>
    <row r="6" spans="1:4" ht="15" customHeight="1">
      <c r="A6" s="353" t="s">
        <v>253</v>
      </c>
      <c r="B6" s="342">
        <f>'CE consuntivo'!B4</f>
        <v>0</v>
      </c>
      <c r="C6" s="342">
        <f>'CE consuntivo'!C4</f>
        <v>0</v>
      </c>
      <c r="D6" s="343">
        <f>'CE consuntivo'!D4</f>
        <v>0</v>
      </c>
    </row>
    <row r="7" spans="1:4" ht="15" customHeight="1">
      <c r="A7" s="353" t="s">
        <v>241</v>
      </c>
      <c r="B7" s="342">
        <f>'CE consuntivo'!B5</f>
        <v>0</v>
      </c>
      <c r="C7" s="342">
        <f>'CE consuntivo'!C5</f>
        <v>0</v>
      </c>
      <c r="D7" s="343">
        <f>'CE consuntivo'!D5</f>
        <v>0</v>
      </c>
    </row>
    <row r="8" spans="1:4" ht="15" customHeight="1">
      <c r="A8" s="353" t="s">
        <v>157</v>
      </c>
      <c r="B8" s="342">
        <f>'CE consuntivo'!B6</f>
        <v>0</v>
      </c>
      <c r="C8" s="342">
        <f>'CE consuntivo'!C6</f>
        <v>0</v>
      </c>
      <c r="D8" s="343">
        <f>'CE consuntivo'!D6</f>
        <v>0</v>
      </c>
    </row>
    <row r="9" spans="1:4" ht="15" customHeight="1">
      <c r="A9" s="353" t="s">
        <v>256</v>
      </c>
      <c r="B9" s="342">
        <f>'CE consuntivo'!B10</f>
        <v>0</v>
      </c>
      <c r="C9" s="342">
        <f>'CE consuntivo'!C10</f>
        <v>0</v>
      </c>
      <c r="D9" s="343">
        <f>'CE consuntivo'!D10</f>
        <v>0</v>
      </c>
    </row>
    <row r="10" spans="1:4" ht="15" customHeight="1">
      <c r="A10" s="354" t="s">
        <v>224</v>
      </c>
      <c r="B10" s="355">
        <f>SUM(B5:B9)</f>
        <v>0</v>
      </c>
      <c r="C10" s="345">
        <f>SUM(C5:C9)</f>
        <v>0</v>
      </c>
      <c r="D10" s="356">
        <f>SUM(D5:D9)</f>
        <v>0</v>
      </c>
    </row>
    <row r="11" spans="1:4" ht="15" customHeight="1">
      <c r="A11" s="357"/>
      <c r="B11" s="358"/>
      <c r="C11" s="359"/>
      <c r="D11" s="344"/>
    </row>
    <row r="12" spans="1:4" ht="15" customHeight="1">
      <c r="A12" s="353" t="s">
        <v>139</v>
      </c>
      <c r="B12" s="340">
        <f>'CE consuntivo'!B13</f>
        <v>0</v>
      </c>
      <c r="C12" s="340">
        <f>'CE consuntivo'!C13</f>
        <v>0</v>
      </c>
      <c r="D12" s="341">
        <f>'CE consuntivo'!D13</f>
        <v>0</v>
      </c>
    </row>
    <row r="13" spans="1:4" ht="15" customHeight="1">
      <c r="A13" s="353" t="s">
        <v>254</v>
      </c>
      <c r="B13" s="342">
        <f>'CE consuntivo'!B27</f>
        <v>0</v>
      </c>
      <c r="C13" s="342">
        <f>'CE consuntivo'!C27</f>
        <v>0</v>
      </c>
      <c r="D13" s="343">
        <f>'CE consuntivo'!D27</f>
        <v>0</v>
      </c>
    </row>
    <row r="14" spans="1:4" ht="15" customHeight="1">
      <c r="A14" s="353" t="s">
        <v>225</v>
      </c>
      <c r="B14" s="342">
        <f>'CE consuntivo'!B14+'CE consuntivo'!B15</f>
        <v>0</v>
      </c>
      <c r="C14" s="342">
        <f>'CE consuntivo'!C14+'CE consuntivo'!C15</f>
        <v>0</v>
      </c>
      <c r="D14" s="343">
        <f>'CE consuntivo'!D14+'CE consuntivo'!D15</f>
        <v>0</v>
      </c>
    </row>
    <row r="15" spans="1:4" ht="15" customHeight="1">
      <c r="A15" s="353" t="s">
        <v>255</v>
      </c>
      <c r="B15" s="342">
        <f>'CE consuntivo'!B30</f>
        <v>0</v>
      </c>
      <c r="C15" s="342">
        <f>'CE consuntivo'!C30</f>
        <v>0</v>
      </c>
      <c r="D15" s="343">
        <f>'CE consuntivo'!D30</f>
        <v>0</v>
      </c>
    </row>
    <row r="16" spans="1:4" ht="15" customHeight="1">
      <c r="A16" s="354" t="s">
        <v>226</v>
      </c>
      <c r="B16" s="360">
        <f>B10-B12-B13-B14-B15</f>
        <v>0</v>
      </c>
      <c r="C16" s="360">
        <f>C10-C12-C13-C14-C15</f>
        <v>0</v>
      </c>
      <c r="D16" s="346">
        <f>D10-D12-D13-D14-D15</f>
        <v>0</v>
      </c>
    </row>
    <row r="17" spans="1:4" ht="15" customHeight="1">
      <c r="A17" s="357"/>
      <c r="B17" s="361"/>
      <c r="C17" s="362"/>
      <c r="D17" s="363"/>
    </row>
    <row r="18" spans="1:4" ht="15" customHeight="1">
      <c r="A18" s="353" t="s">
        <v>227</v>
      </c>
      <c r="B18" s="340">
        <f>'CE consuntivo'!B16</f>
        <v>0</v>
      </c>
      <c r="C18" s="340">
        <f>'CE consuntivo'!C16</f>
        <v>0</v>
      </c>
      <c r="D18" s="341">
        <f>'CE consuntivo'!D16</f>
        <v>0</v>
      </c>
    </row>
    <row r="19" spans="1:4" ht="15" customHeight="1">
      <c r="A19" s="354" t="s">
        <v>228</v>
      </c>
      <c r="B19" s="360">
        <f>B16-B18</f>
        <v>0</v>
      </c>
      <c r="C19" s="360">
        <f>C16-C18</f>
        <v>0</v>
      </c>
      <c r="D19" s="346">
        <f>D16-D18</f>
        <v>0</v>
      </c>
    </row>
    <row r="20" spans="1:4" ht="15" customHeight="1">
      <c r="A20" s="357"/>
      <c r="B20" s="361"/>
      <c r="C20" s="362"/>
      <c r="D20" s="363"/>
    </row>
    <row r="21" spans="1:4" ht="15" customHeight="1">
      <c r="A21" s="353" t="s">
        <v>229</v>
      </c>
      <c r="B21" s="340">
        <f>'CE consuntivo'!B23+'CE consuntivo'!B24</f>
        <v>0</v>
      </c>
      <c r="C21" s="340">
        <f>'CE consuntivo'!C23+'CE consuntivo'!C24</f>
        <v>0</v>
      </c>
      <c r="D21" s="341">
        <f>'CE consuntivo'!D23+'CE consuntivo'!D24</f>
        <v>0</v>
      </c>
    </row>
    <row r="22" spans="1:4" ht="15" customHeight="1">
      <c r="A22" s="353" t="s">
        <v>230</v>
      </c>
      <c r="B22" s="342">
        <f>'CE consuntivo'!B25+'CE consuntivo'!B26</f>
        <v>0</v>
      </c>
      <c r="C22" s="342">
        <f>'CE consuntivo'!C25+'CE consuntivo'!C26</f>
        <v>0</v>
      </c>
      <c r="D22" s="343">
        <f>'CE consuntivo'!D25+'CE consuntivo'!D26</f>
        <v>0</v>
      </c>
    </row>
    <row r="23" spans="1:4" ht="15" customHeight="1">
      <c r="A23" s="353" t="s">
        <v>231</v>
      </c>
      <c r="B23" s="342">
        <f>'CE consuntivo'!B28</f>
        <v>0</v>
      </c>
      <c r="C23" s="342">
        <f>'CE consuntivo'!C28</f>
        <v>0</v>
      </c>
      <c r="D23" s="343">
        <f>'CE consuntivo'!D28</f>
        <v>0</v>
      </c>
    </row>
    <row r="24" spans="1:4" ht="15" customHeight="1">
      <c r="A24" s="353" t="s">
        <v>117</v>
      </c>
      <c r="B24" s="342">
        <f>'CE consuntivo'!B29</f>
        <v>0</v>
      </c>
      <c r="C24" s="342">
        <f>'CE consuntivo'!C29</f>
        <v>0</v>
      </c>
      <c r="D24" s="343">
        <f>'CE consuntivo'!D29</f>
        <v>0</v>
      </c>
    </row>
    <row r="25" spans="1:4" ht="15" customHeight="1">
      <c r="A25" s="354" t="s">
        <v>232</v>
      </c>
      <c r="B25" s="360">
        <f>B19-B21-B22-B23-B24</f>
        <v>0</v>
      </c>
      <c r="C25" s="360">
        <f>C19-C21-C22-C23-C24</f>
        <v>0</v>
      </c>
      <c r="D25" s="346">
        <f>D19-D21-D22-D23-D24</f>
        <v>0</v>
      </c>
    </row>
    <row r="26" spans="1:4" ht="15" customHeight="1">
      <c r="A26" s="357"/>
      <c r="B26" s="358"/>
      <c r="C26" s="359"/>
      <c r="D26" s="344"/>
    </row>
    <row r="27" spans="1:4" ht="15" customHeight="1">
      <c r="A27" s="364" t="s">
        <v>233</v>
      </c>
      <c r="B27" s="340">
        <f>'CE consuntivo'!B58</f>
        <v>0</v>
      </c>
      <c r="C27" s="340">
        <f>'CE consuntivo'!C58</f>
        <v>0</v>
      </c>
      <c r="D27" s="341">
        <f>'CE consuntivo'!D58</f>
        <v>0</v>
      </c>
    </row>
    <row r="28" spans="1:4" ht="15" customHeight="1">
      <c r="A28" s="353" t="s">
        <v>234</v>
      </c>
      <c r="B28" s="342">
        <f>'CE consuntivo'!B68</f>
        <v>0</v>
      </c>
      <c r="C28" s="342">
        <f>'CE consuntivo'!C68</f>
        <v>0</v>
      </c>
      <c r="D28" s="343">
        <f>'CE consuntivo'!D68</f>
        <v>0</v>
      </c>
    </row>
    <row r="29" spans="1:4" ht="15" customHeight="1">
      <c r="A29" s="354" t="s">
        <v>235</v>
      </c>
      <c r="B29" s="360">
        <f>B25+B27+B28</f>
        <v>0</v>
      </c>
      <c r="C29" s="360">
        <f>C25+C27+C28</f>
        <v>0</v>
      </c>
      <c r="D29" s="346">
        <f>D25+D27+D28</f>
        <v>0</v>
      </c>
    </row>
    <row r="30" spans="1:4" ht="15" customHeight="1">
      <c r="A30" s="357"/>
      <c r="B30" s="358"/>
      <c r="C30" s="359"/>
      <c r="D30" s="344"/>
    </row>
    <row r="31" spans="1:4" ht="15" customHeight="1">
      <c r="A31" s="353" t="s">
        <v>236</v>
      </c>
      <c r="B31" s="340">
        <f>'CE consuntivo'!B77</f>
        <v>0</v>
      </c>
      <c r="C31" s="340">
        <f>'CE consuntivo'!C77</f>
        <v>0</v>
      </c>
      <c r="D31" s="341">
        <f>'CE consuntivo'!D77</f>
        <v>0</v>
      </c>
    </row>
    <row r="32" spans="1:4" ht="15" customHeight="1">
      <c r="A32" s="353" t="s">
        <v>276</v>
      </c>
      <c r="B32" s="342">
        <f>'CE consuntivo'!B8+'CE consuntivo'!B9</f>
        <v>0</v>
      </c>
      <c r="C32" s="342">
        <f>'CE consuntivo'!C8+'CE consuntivo'!C9</f>
        <v>0</v>
      </c>
      <c r="D32" s="343">
        <f>'CE consuntivo'!D8+'CE consuntivo'!D9</f>
        <v>0</v>
      </c>
    </row>
    <row r="33" spans="1:4" ht="15" customHeight="1">
      <c r="A33" s="354" t="s">
        <v>237</v>
      </c>
      <c r="B33" s="360">
        <f>SUM(B29:B32)</f>
        <v>0</v>
      </c>
      <c r="C33" s="360">
        <f>SUM(C29:C32)</f>
        <v>0</v>
      </c>
      <c r="D33" s="346">
        <f>SUM(D29:D32)</f>
        <v>0</v>
      </c>
    </row>
    <row r="34" spans="1:4" ht="15" customHeight="1">
      <c r="A34" s="365"/>
      <c r="B34" s="358"/>
      <c r="C34" s="359"/>
      <c r="D34" s="344"/>
    </row>
    <row r="35" spans="1:4" ht="15" customHeight="1">
      <c r="A35" s="366" t="s">
        <v>279</v>
      </c>
      <c r="B35" s="367">
        <f>'CE consuntivo'!B80</f>
        <v>0</v>
      </c>
      <c r="C35" s="367">
        <f>'CE consuntivo'!C80</f>
        <v>0</v>
      </c>
      <c r="D35" s="368">
        <f>'CE consuntivo'!D80</f>
        <v>0</v>
      </c>
    </row>
    <row r="36" spans="1:4" ht="15" customHeight="1">
      <c r="A36" s="369"/>
      <c r="B36" s="370"/>
      <c r="C36" s="371"/>
      <c r="D36" s="372"/>
    </row>
    <row r="37" spans="1:4" ht="15" customHeight="1" thickBot="1">
      <c r="A37" s="373" t="s">
        <v>244</v>
      </c>
      <c r="B37" s="374">
        <f>B33-B35</f>
        <v>0</v>
      </c>
      <c r="C37" s="374">
        <f>C33-C35</f>
        <v>0</v>
      </c>
      <c r="D37" s="375">
        <f>D33-D35</f>
        <v>0</v>
      </c>
    </row>
    <row r="38" spans="1:4" ht="15" customHeight="1">
      <c r="A38" s="336"/>
      <c r="B38" s="336"/>
      <c r="C38" s="336"/>
      <c r="D38" s="336"/>
    </row>
    <row r="39" spans="1:4" ht="15" customHeight="1">
      <c r="A39" s="376"/>
      <c r="B39" s="328"/>
      <c r="C39" s="328"/>
      <c r="D39" s="328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password="B81E" sheet="1"/>
  <printOptions/>
  <pageMargins left="1.6929133858267718" right="0.7874015748031497" top="0.5905511811023623" bottom="0.5905511811023623" header="0.2362204724409449" footer="0.2362204724409449"/>
  <pageSetup horizontalDpi="600" verticalDpi="600" orientation="portrait" paperSize="9" scale="60" r:id="rId1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PageLayoutView="0" workbookViewId="0" topLeftCell="A1">
      <selection activeCell="A3" sqref="A3"/>
    </sheetView>
  </sheetViews>
  <sheetFormatPr defaultColWidth="9.140625" defaultRowHeight="13.5"/>
  <cols>
    <col min="1" max="1" width="77.57421875" style="223" customWidth="1"/>
    <col min="2" max="4" width="15.7109375" style="223" customWidth="1"/>
    <col min="5" max="16384" width="9.140625" style="223" customWidth="1"/>
  </cols>
  <sheetData>
    <row r="1" spans="1:4" s="178" customFormat="1" ht="15" customHeight="1">
      <c r="A1" s="303"/>
      <c r="B1" s="150">
        <f>'CE consuntivo riclassificato'!B3</f>
        <v>2015</v>
      </c>
      <c r="C1" s="150">
        <f>'CE consuntivo riclassificato'!C3</f>
        <v>2016</v>
      </c>
      <c r="D1" s="150">
        <f>'CE consuntivo riclassificato'!D3</f>
        <v>2017</v>
      </c>
    </row>
    <row r="2" spans="1:4" s="178" customFormat="1" ht="15" customHeight="1">
      <c r="A2" s="304"/>
      <c r="B2" s="335"/>
      <c r="C2" s="335"/>
      <c r="D2" s="378"/>
    </row>
    <row r="3" spans="1:4" s="178" customFormat="1" ht="15" customHeight="1">
      <c r="A3" s="307" t="s">
        <v>264</v>
      </c>
      <c r="B3" s="224"/>
      <c r="C3" s="224"/>
      <c r="D3" s="379"/>
    </row>
    <row r="4" spans="1:4" s="178" customFormat="1" ht="15" customHeight="1">
      <c r="A4" s="278" t="s">
        <v>137</v>
      </c>
      <c r="B4" s="15">
        <f>'CE consuntivo riclassificato'!B5</f>
        <v>0</v>
      </c>
      <c r="C4" s="15">
        <f>'CE consuntivo riclassificato'!C5</f>
        <v>0</v>
      </c>
      <c r="D4" s="214">
        <f>'CE consuntivo riclassificato'!D5</f>
        <v>0</v>
      </c>
    </row>
    <row r="5" spans="1:4" s="178" customFormat="1" ht="15" customHeight="1">
      <c r="A5" s="278" t="s">
        <v>224</v>
      </c>
      <c r="B5" s="15">
        <f>'CE consuntivo riclassificato'!B10</f>
        <v>0</v>
      </c>
      <c r="C5" s="15">
        <f>'CE consuntivo riclassificato'!C10</f>
        <v>0</v>
      </c>
      <c r="D5" s="214">
        <f>'CE consuntivo riclassificato'!D10</f>
        <v>0</v>
      </c>
    </row>
    <row r="6" spans="1:4" s="178" customFormat="1" ht="15" customHeight="1">
      <c r="A6" s="278" t="s">
        <v>141</v>
      </c>
      <c r="B6" s="15">
        <f>'CE consuntivo riclassificato'!B12+'CE consuntivo riclassificato'!B13+'CE consuntivo riclassificato'!B14+'CE consuntivo riclassificato'!B15</f>
        <v>0</v>
      </c>
      <c r="C6" s="15">
        <f>'CE consuntivo riclassificato'!C12+'CE consuntivo riclassificato'!C13+'CE consuntivo riclassificato'!C14+'CE consuntivo riclassificato'!C15</f>
        <v>0</v>
      </c>
      <c r="D6" s="214">
        <f>'CE consuntivo riclassificato'!D12+'CE consuntivo riclassificato'!D13+'CE consuntivo riclassificato'!D14+'CE consuntivo riclassificato'!D15</f>
        <v>0</v>
      </c>
    </row>
    <row r="7" spans="1:4" s="178" customFormat="1" ht="15" customHeight="1">
      <c r="A7" s="278" t="s">
        <v>226</v>
      </c>
      <c r="B7" s="15">
        <f>'CE consuntivo riclassificato'!B16</f>
        <v>0</v>
      </c>
      <c r="C7" s="15">
        <f>'CE consuntivo riclassificato'!C16</f>
        <v>0</v>
      </c>
      <c r="D7" s="214">
        <f>'CE consuntivo riclassificato'!D16</f>
        <v>0</v>
      </c>
    </row>
    <row r="8" spans="1:4" s="178" customFormat="1" ht="15" customHeight="1">
      <c r="A8" s="278" t="s">
        <v>266</v>
      </c>
      <c r="B8" s="15">
        <f>'CE consuntivo riclassificato'!B19</f>
        <v>0</v>
      </c>
      <c r="C8" s="15">
        <f>'CE consuntivo riclassificato'!C19</f>
        <v>0</v>
      </c>
      <c r="D8" s="214">
        <f>'CE consuntivo riclassificato'!D19</f>
        <v>0</v>
      </c>
    </row>
    <row r="9" spans="1:4" s="178" customFormat="1" ht="15" customHeight="1">
      <c r="A9" s="278" t="s">
        <v>267</v>
      </c>
      <c r="B9" s="15">
        <f>'CE consuntivo riclassificato'!B25</f>
        <v>0</v>
      </c>
      <c r="C9" s="15">
        <f>'CE consuntivo riclassificato'!C25</f>
        <v>0</v>
      </c>
      <c r="D9" s="214">
        <f>'CE consuntivo riclassificato'!D25</f>
        <v>0</v>
      </c>
    </row>
    <row r="10" spans="1:4" s="178" customFormat="1" ht="15" customHeight="1">
      <c r="A10" s="278" t="s">
        <v>268</v>
      </c>
      <c r="B10" s="15">
        <f>'CE consuntivo riclassificato'!B29</f>
        <v>0</v>
      </c>
      <c r="C10" s="15">
        <f>'CE consuntivo riclassificato'!C29</f>
        <v>0</v>
      </c>
      <c r="D10" s="214">
        <f>'CE consuntivo riclassificato'!D29</f>
        <v>0</v>
      </c>
    </row>
    <row r="11" spans="1:4" s="178" customFormat="1" ht="15" customHeight="1">
      <c r="A11" s="278" t="s">
        <v>237</v>
      </c>
      <c r="B11" s="15">
        <f>'CE consuntivo riclassificato'!B33</f>
        <v>0</v>
      </c>
      <c r="C11" s="15">
        <f>'CE consuntivo riclassificato'!C33</f>
        <v>0</v>
      </c>
      <c r="D11" s="214">
        <f>'CE consuntivo riclassificato'!D33</f>
        <v>0</v>
      </c>
    </row>
    <row r="12" spans="1:4" s="178" customFormat="1" ht="15" customHeight="1">
      <c r="A12" s="300" t="s">
        <v>303</v>
      </c>
      <c r="B12" s="15">
        <f>'CE consuntivo riclassificato'!B37</f>
        <v>0</v>
      </c>
      <c r="C12" s="15">
        <f>'CE consuntivo riclassificato'!C37</f>
        <v>0</v>
      </c>
      <c r="D12" s="214">
        <f>'CE consuntivo riclassificato'!D37</f>
        <v>0</v>
      </c>
    </row>
    <row r="13" spans="1:4" s="178" customFormat="1" ht="15" customHeight="1">
      <c r="A13" s="286"/>
      <c r="B13" s="383"/>
      <c r="C13" s="383"/>
      <c r="D13" s="384"/>
    </row>
    <row r="14" spans="1:4" s="178" customFormat="1" ht="15" customHeight="1">
      <c r="A14" s="307" t="s">
        <v>265</v>
      </c>
      <c r="B14" s="224"/>
      <c r="C14" s="224"/>
      <c r="D14" s="379"/>
    </row>
    <row r="15" spans="1:4" s="178" customFormat="1" ht="15" customHeight="1">
      <c r="A15" s="278" t="s">
        <v>137</v>
      </c>
      <c r="B15" s="381">
        <v>1</v>
      </c>
      <c r="C15" s="381">
        <v>1</v>
      </c>
      <c r="D15" s="382">
        <v>1</v>
      </c>
    </row>
    <row r="16" spans="1:4" s="178" customFormat="1" ht="15" customHeight="1">
      <c r="A16" s="278" t="s">
        <v>224</v>
      </c>
      <c r="B16" s="236" t="e">
        <f aca="true" t="shared" si="0" ref="B16:B23">B5/$B$4</f>
        <v>#DIV/0!</v>
      </c>
      <c r="C16" s="236" t="e">
        <f aca="true" t="shared" si="1" ref="C16:C23">C5/$C$4</f>
        <v>#DIV/0!</v>
      </c>
      <c r="D16" s="380" t="e">
        <f aca="true" t="shared" si="2" ref="D16:D23">D5/$D$4</f>
        <v>#DIV/0!</v>
      </c>
    </row>
    <row r="17" spans="1:4" s="178" customFormat="1" ht="15" customHeight="1">
      <c r="A17" s="278" t="s">
        <v>141</v>
      </c>
      <c r="B17" s="236" t="e">
        <f t="shared" si="0"/>
        <v>#DIV/0!</v>
      </c>
      <c r="C17" s="236" t="e">
        <f t="shared" si="1"/>
        <v>#DIV/0!</v>
      </c>
      <c r="D17" s="380" t="e">
        <f t="shared" si="2"/>
        <v>#DIV/0!</v>
      </c>
    </row>
    <row r="18" spans="1:4" s="178" customFormat="1" ht="15" customHeight="1">
      <c r="A18" s="278" t="s">
        <v>226</v>
      </c>
      <c r="B18" s="236" t="e">
        <f t="shared" si="0"/>
        <v>#DIV/0!</v>
      </c>
      <c r="C18" s="236" t="e">
        <f t="shared" si="1"/>
        <v>#DIV/0!</v>
      </c>
      <c r="D18" s="380" t="e">
        <f t="shared" si="2"/>
        <v>#DIV/0!</v>
      </c>
    </row>
    <row r="19" spans="1:4" s="178" customFormat="1" ht="15" customHeight="1">
      <c r="A19" s="278" t="s">
        <v>266</v>
      </c>
      <c r="B19" s="236" t="e">
        <f t="shared" si="0"/>
        <v>#DIV/0!</v>
      </c>
      <c r="C19" s="236" t="e">
        <f t="shared" si="1"/>
        <v>#DIV/0!</v>
      </c>
      <c r="D19" s="380" t="e">
        <f t="shared" si="2"/>
        <v>#DIV/0!</v>
      </c>
    </row>
    <row r="20" spans="1:4" s="178" customFormat="1" ht="15" customHeight="1">
      <c r="A20" s="278" t="s">
        <v>267</v>
      </c>
      <c r="B20" s="236" t="e">
        <f t="shared" si="0"/>
        <v>#DIV/0!</v>
      </c>
      <c r="C20" s="236" t="e">
        <f t="shared" si="1"/>
        <v>#DIV/0!</v>
      </c>
      <c r="D20" s="380" t="e">
        <f t="shared" si="2"/>
        <v>#DIV/0!</v>
      </c>
    </row>
    <row r="21" spans="1:4" s="178" customFormat="1" ht="15" customHeight="1">
      <c r="A21" s="278" t="s">
        <v>268</v>
      </c>
      <c r="B21" s="236" t="e">
        <f t="shared" si="0"/>
        <v>#DIV/0!</v>
      </c>
      <c r="C21" s="236" t="e">
        <f t="shared" si="1"/>
        <v>#DIV/0!</v>
      </c>
      <c r="D21" s="380" t="e">
        <f t="shared" si="2"/>
        <v>#DIV/0!</v>
      </c>
    </row>
    <row r="22" spans="1:4" s="178" customFormat="1" ht="15" customHeight="1">
      <c r="A22" s="278" t="s">
        <v>237</v>
      </c>
      <c r="B22" s="236" t="e">
        <f t="shared" si="0"/>
        <v>#DIV/0!</v>
      </c>
      <c r="C22" s="236" t="e">
        <f t="shared" si="1"/>
        <v>#DIV/0!</v>
      </c>
      <c r="D22" s="380" t="e">
        <f t="shared" si="2"/>
        <v>#DIV/0!</v>
      </c>
    </row>
    <row r="23" spans="1:4" s="178" customFormat="1" ht="15" customHeight="1" thickBot="1">
      <c r="A23" s="312" t="s">
        <v>303</v>
      </c>
      <c r="B23" s="385" t="e">
        <f t="shared" si="0"/>
        <v>#DIV/0!</v>
      </c>
      <c r="C23" s="385" t="e">
        <f t="shared" si="1"/>
        <v>#DIV/0!</v>
      </c>
      <c r="D23" s="386" t="e">
        <f t="shared" si="2"/>
        <v>#DIV/0!</v>
      </c>
    </row>
    <row r="24" spans="1:4" s="178" customFormat="1" ht="15" customHeight="1">
      <c r="A24" s="17"/>
      <c r="B24" s="17"/>
      <c r="C24" s="17"/>
      <c r="D24" s="17"/>
    </row>
    <row r="25" spans="1:4" ht="15" customHeight="1" thickBot="1">
      <c r="A25" s="219" t="s">
        <v>305</v>
      </c>
      <c r="B25" s="387">
        <f>'CE consuntivo riclassificato'!B37+'CE consuntivo riclassificato'!B24+'CE consuntivo riclassificato'!B23+'CE consuntivo riclassificato'!B22+'CE consuntivo riclassificato'!B21</f>
        <v>0</v>
      </c>
      <c r="C25" s="387">
        <f>'CE consuntivo riclassificato'!C37+'CE consuntivo riclassificato'!C24+'CE consuntivo riclassificato'!C23+'CE consuntivo riclassificato'!C22+'CE consuntivo riclassificato'!C21</f>
        <v>0</v>
      </c>
      <c r="D25" s="388">
        <f>'CE consuntivo riclassificato'!D37+'CE consuntivo riclassificato'!D24+'CE consuntivo riclassificato'!D23+'CE consuntivo riclassificato'!D22+'CE consuntivo riclassificato'!D21</f>
        <v>0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 password="B81E" sheet="1"/>
  <printOptions horizontalCentered="1"/>
  <pageMargins left="0.5118110236220472" right="0.3937007874015748" top="0.5905511811023623" bottom="0.5905511811023623" header="0.2362204724409449" footer="0.2362204724409449"/>
  <pageSetup horizontalDpi="600" verticalDpi="600" orientation="portrait" paperSize="9" scale="70" r:id="rId1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D21"/>
  <sheetViews>
    <sheetView showGridLines="0" zoomScalePageLayoutView="0" workbookViewId="0" topLeftCell="A1">
      <selection activeCell="D10" sqref="D10"/>
    </sheetView>
  </sheetViews>
  <sheetFormatPr defaultColWidth="9.140625" defaultRowHeight="13.5"/>
  <cols>
    <col min="1" max="1" width="109.00390625" style="223" customWidth="1"/>
    <col min="2" max="2" width="12.8515625" style="223" customWidth="1"/>
    <col min="3" max="3" width="14.28125" style="223" customWidth="1"/>
    <col min="4" max="16384" width="9.140625" style="223" customWidth="1"/>
  </cols>
  <sheetData>
    <row r="1" ht="12.75"/>
    <row r="2" spans="1:3" ht="12.75">
      <c r="A2" s="438" t="s">
        <v>295</v>
      </c>
      <c r="B2" s="438"/>
      <c r="C2" s="192"/>
    </row>
    <row r="3" spans="1:3" ht="13.5" thickBot="1">
      <c r="A3" s="272"/>
      <c r="B3" s="272"/>
      <c r="C3" s="272"/>
    </row>
    <row r="4" spans="1:3" ht="15" customHeight="1">
      <c r="A4" s="443" t="s">
        <v>296</v>
      </c>
      <c r="B4" s="444"/>
      <c r="C4" s="16"/>
    </row>
    <row r="5" spans="1:4" s="178" customFormat="1" ht="38.25" customHeight="1">
      <c r="A5" s="409"/>
      <c r="B5" s="410" t="s">
        <v>282</v>
      </c>
      <c r="C5" s="406"/>
      <c r="D5" s="17"/>
    </row>
    <row r="6" spans="1:4" s="178" customFormat="1" ht="15" customHeight="1">
      <c r="A6" s="307"/>
      <c r="B6" s="378"/>
      <c r="C6" s="17"/>
      <c r="D6" s="17"/>
    </row>
    <row r="7" spans="1:4" s="178" customFormat="1" ht="15" customHeight="1">
      <c r="A7" s="14" t="s">
        <v>298</v>
      </c>
      <c r="B7" s="411">
        <f>'CE consuntivo'!C81</f>
        <v>0</v>
      </c>
      <c r="C7" s="407"/>
      <c r="D7" s="17"/>
    </row>
    <row r="8" spans="1:4" s="178" customFormat="1" ht="15" customHeight="1">
      <c r="A8" s="14" t="s">
        <v>299</v>
      </c>
      <c r="B8" s="411">
        <f>'CE consuntivo'!D81</f>
        <v>0</v>
      </c>
      <c r="C8" s="407"/>
      <c r="D8" s="17"/>
    </row>
    <row r="9" spans="1:4" s="178" customFormat="1" ht="15" customHeight="1">
      <c r="A9" s="14" t="s">
        <v>314</v>
      </c>
      <c r="B9" s="411">
        <f>'CE consuntivo riclassificato'!C19</f>
        <v>0</v>
      </c>
      <c r="C9" s="407"/>
      <c r="D9" s="17"/>
    </row>
    <row r="10" spans="1:4" s="178" customFormat="1" ht="15" customHeight="1">
      <c r="A10" s="14" t="s">
        <v>300</v>
      </c>
      <c r="B10" s="411">
        <f>'CE consuntivo riclassificato'!D19</f>
        <v>0</v>
      </c>
      <c r="C10" s="407"/>
      <c r="D10" s="17"/>
    </row>
    <row r="11" spans="1:4" s="178" customFormat="1" ht="15" customHeight="1">
      <c r="A11" s="419" t="s">
        <v>301</v>
      </c>
      <c r="B11" s="413" t="e">
        <f>B10/-'CE consuntivo'!D58</f>
        <v>#DIV/0!</v>
      </c>
      <c r="C11" s="407"/>
      <c r="D11" s="17"/>
    </row>
    <row r="12" spans="1:4" s="178" customFormat="1" ht="15" customHeight="1" thickBot="1">
      <c r="A12" s="408" t="s">
        <v>302</v>
      </c>
      <c r="B12" s="412" t="e">
        <f>-('CE consuntivo'!C3-'CE consuntivo'!D3)/'CE consuntivo'!C3</f>
        <v>#DIV/0!</v>
      </c>
      <c r="C12" s="407"/>
      <c r="D12" s="17"/>
    </row>
    <row r="13" spans="1:3" s="178" customFormat="1" ht="15" customHeight="1">
      <c r="A13" s="16"/>
      <c r="B13" s="16"/>
      <c r="C13" s="17"/>
    </row>
    <row r="14" spans="1:3" s="178" customFormat="1" ht="15" customHeight="1">
      <c r="A14" s="438" t="s">
        <v>297</v>
      </c>
      <c r="B14" s="438"/>
      <c r="C14" s="438"/>
    </row>
    <row r="15" spans="1:3" s="178" customFormat="1" ht="15" customHeight="1">
      <c r="A15" s="16"/>
      <c r="B15" s="16"/>
      <c r="C15" s="17"/>
    </row>
    <row r="16" spans="1:3" s="178" customFormat="1" ht="15" customHeight="1">
      <c r="A16" s="439" t="s">
        <v>306</v>
      </c>
      <c r="B16" s="440"/>
      <c r="C16" s="181">
        <v>0</v>
      </c>
    </row>
    <row r="17" spans="1:3" s="178" customFormat="1" ht="15" customHeight="1" thickBot="1">
      <c r="A17" s="16"/>
      <c r="B17" s="16"/>
      <c r="C17" s="17"/>
    </row>
    <row r="18" spans="1:3" s="178" customFormat="1" ht="15" customHeight="1">
      <c r="A18" s="436" t="s">
        <v>320</v>
      </c>
      <c r="B18" s="437"/>
      <c r="C18" s="414"/>
    </row>
    <row r="19" spans="1:3" s="178" customFormat="1" ht="15" customHeight="1" thickBot="1">
      <c r="A19" s="441" t="s">
        <v>315</v>
      </c>
      <c r="B19" s="442"/>
      <c r="C19" s="415">
        <f>('CE consuntivo riclassificato'!D19*5)-C16</f>
        <v>0</v>
      </c>
    </row>
    <row r="20" spans="1:3" s="178" customFormat="1" ht="15" customHeight="1">
      <c r="A20" s="16"/>
      <c r="B20" s="16"/>
      <c r="C20" s="17"/>
    </row>
    <row r="21" spans="1:3" ht="15" customHeight="1">
      <c r="A21" s="272"/>
      <c r="B21" s="272"/>
      <c r="C21" s="272"/>
    </row>
    <row r="22" ht="15" customHeight="1"/>
    <row r="23" ht="15" customHeight="1"/>
    <row r="24" ht="15" customHeight="1"/>
    <row r="25" ht="15" customHeight="1"/>
    <row r="26" ht="15" customHeight="1"/>
  </sheetData>
  <sheetProtection password="B81E" sheet="1"/>
  <mergeCells count="6">
    <mergeCell ref="A18:B18"/>
    <mergeCell ref="A14:C14"/>
    <mergeCell ref="A2:B2"/>
    <mergeCell ref="A16:B16"/>
    <mergeCell ref="A19:B19"/>
    <mergeCell ref="A4:B4"/>
  </mergeCells>
  <printOptions horizontalCentered="1"/>
  <pageMargins left="0.5118110236220472" right="0.3937007874015748" top="0.5905511811023623" bottom="0.5905511811023623" header="0.2362204724409449" footer="0.2362204724409449"/>
  <pageSetup horizontalDpi="600" verticalDpi="600" orientation="portrait" paperSize="9" scale="70" r:id="rId3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B9" sqref="B9"/>
    </sheetView>
  </sheetViews>
  <sheetFormatPr defaultColWidth="9.140625" defaultRowHeight="13.5"/>
  <cols>
    <col min="1" max="1" width="59.7109375" style="178" customWidth="1"/>
    <col min="2" max="8" width="12.28125" style="178" customWidth="1"/>
    <col min="9" max="16384" width="9.140625" style="178" customWidth="1"/>
  </cols>
  <sheetData>
    <row r="1" spans="1:8" ht="15" customHeight="1" thickBot="1">
      <c r="A1" s="16" t="s">
        <v>124</v>
      </c>
      <c r="B1" s="17"/>
      <c r="C1" s="17"/>
      <c r="D1" s="17"/>
      <c r="E1" s="17"/>
      <c r="F1" s="17"/>
      <c r="G1" s="17"/>
      <c r="H1" s="17"/>
    </row>
    <row r="2" spans="1:8" ht="15" customHeight="1">
      <c r="A2" s="25"/>
      <c r="B2" s="150">
        <f>'CE consuntivo'!D1</f>
        <v>2017</v>
      </c>
      <c r="C2" s="23">
        <f aca="true" t="shared" si="0" ref="C2:H2">B2+1</f>
        <v>2018</v>
      </c>
      <c r="D2" s="23">
        <f t="shared" si="0"/>
        <v>2019</v>
      </c>
      <c r="E2" s="23">
        <f t="shared" si="0"/>
        <v>2020</v>
      </c>
      <c r="F2" s="23">
        <f t="shared" si="0"/>
        <v>2021</v>
      </c>
      <c r="G2" s="23">
        <f t="shared" si="0"/>
        <v>2022</v>
      </c>
      <c r="H2" s="24">
        <f t="shared" si="0"/>
        <v>2023</v>
      </c>
    </row>
    <row r="3" spans="1:8" ht="15" customHeight="1">
      <c r="A3" s="153" t="s">
        <v>32</v>
      </c>
      <c r="B3" s="21">
        <f>'CE consuntivo'!D3</f>
        <v>0</v>
      </c>
      <c r="C3" s="21">
        <f aca="true" t="shared" si="1" ref="C3:H3">C9+C10+C11+C12</f>
        <v>0</v>
      </c>
      <c r="D3" s="21">
        <f t="shared" si="1"/>
        <v>0</v>
      </c>
      <c r="E3" s="21">
        <f t="shared" si="1"/>
        <v>0</v>
      </c>
      <c r="F3" s="21">
        <f t="shared" si="1"/>
        <v>0</v>
      </c>
      <c r="G3" s="21">
        <f t="shared" si="1"/>
        <v>0</v>
      </c>
      <c r="H3" s="22">
        <f t="shared" si="1"/>
        <v>0</v>
      </c>
    </row>
    <row r="4" spans="1:8" ht="15" customHeight="1">
      <c r="A4" s="14" t="s">
        <v>84</v>
      </c>
      <c r="B4" s="19">
        <f>'CE consuntivo'!D4</f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9">
        <v>0</v>
      </c>
    </row>
    <row r="5" spans="1:8" ht="15" customHeight="1">
      <c r="A5" s="152" t="s">
        <v>156</v>
      </c>
      <c r="B5" s="148">
        <f>'CE consuntivo'!D5</f>
        <v>0</v>
      </c>
      <c r="C5" s="400">
        <v>0</v>
      </c>
      <c r="D5" s="400">
        <v>0</v>
      </c>
      <c r="E5" s="400">
        <v>0</v>
      </c>
      <c r="F5" s="400">
        <v>0</v>
      </c>
      <c r="G5" s="400">
        <v>0</v>
      </c>
      <c r="H5" s="401">
        <v>0</v>
      </c>
    </row>
    <row r="6" spans="1:8" ht="15" customHeight="1">
      <c r="A6" s="14" t="s">
        <v>157</v>
      </c>
      <c r="B6" s="19">
        <f>'CE consuntivo'!D6</f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9">
        <v>0</v>
      </c>
    </row>
    <row r="7" spans="1:8" ht="15" customHeight="1">
      <c r="A7" s="14" t="s">
        <v>280</v>
      </c>
      <c r="B7" s="21">
        <f>'CE consuntivo'!D11-'CE consuntivo'!D7</f>
        <v>0</v>
      </c>
      <c r="C7" s="21">
        <f aca="true" t="shared" si="2" ref="C7:H7">C3+C4+C5+C6</f>
        <v>0</v>
      </c>
      <c r="D7" s="21">
        <f t="shared" si="2"/>
        <v>0</v>
      </c>
      <c r="E7" s="21">
        <f t="shared" si="2"/>
        <v>0</v>
      </c>
      <c r="F7" s="21">
        <f t="shared" si="2"/>
        <v>0</v>
      </c>
      <c r="G7" s="21">
        <f t="shared" si="2"/>
        <v>0</v>
      </c>
      <c r="H7" s="22">
        <f t="shared" si="2"/>
        <v>0</v>
      </c>
    </row>
    <row r="8" spans="1:8" ht="15" customHeight="1">
      <c r="A8" s="154" t="s">
        <v>87</v>
      </c>
      <c r="B8" s="155"/>
      <c r="C8" s="156"/>
      <c r="D8" s="156"/>
      <c r="E8" s="156"/>
      <c r="F8" s="156"/>
      <c r="G8" s="156"/>
      <c r="H8" s="157"/>
    </row>
    <row r="9" spans="1:8" ht="15" customHeight="1">
      <c r="A9" s="333" t="s">
        <v>277</v>
      </c>
      <c r="B9" s="316">
        <v>0</v>
      </c>
      <c r="C9" s="316">
        <v>0</v>
      </c>
      <c r="D9" s="316">
        <v>0</v>
      </c>
      <c r="E9" s="316">
        <v>0</v>
      </c>
      <c r="F9" s="316">
        <v>0</v>
      </c>
      <c r="G9" s="316">
        <v>0</v>
      </c>
      <c r="H9" s="317">
        <v>0</v>
      </c>
    </row>
    <row r="10" spans="1:8" ht="15" customHeight="1">
      <c r="A10" s="333" t="s">
        <v>278</v>
      </c>
      <c r="B10" s="316">
        <v>0</v>
      </c>
      <c r="C10" s="316">
        <v>0</v>
      </c>
      <c r="D10" s="316">
        <v>0</v>
      </c>
      <c r="E10" s="316">
        <v>0</v>
      </c>
      <c r="F10" s="316">
        <v>0</v>
      </c>
      <c r="G10" s="316">
        <v>0</v>
      </c>
      <c r="H10" s="318">
        <v>0</v>
      </c>
    </row>
    <row r="11" spans="1:8" ht="15" customHeight="1">
      <c r="A11" s="334" t="s">
        <v>288</v>
      </c>
      <c r="B11" s="319">
        <v>0</v>
      </c>
      <c r="C11" s="320">
        <v>0</v>
      </c>
      <c r="D11" s="320">
        <v>0</v>
      </c>
      <c r="E11" s="320">
        <v>0</v>
      </c>
      <c r="F11" s="320">
        <v>0</v>
      </c>
      <c r="G11" s="320">
        <v>0</v>
      </c>
      <c r="H11" s="321">
        <v>0</v>
      </c>
    </row>
    <row r="12" spans="1:8" ht="15" customHeight="1">
      <c r="A12" s="334" t="s">
        <v>289</v>
      </c>
      <c r="B12" s="322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9">
        <v>0</v>
      </c>
    </row>
    <row r="13" spans="1:8" ht="15" customHeight="1">
      <c r="A13" s="315" t="s">
        <v>238</v>
      </c>
      <c r="B13" s="329">
        <f aca="true" t="shared" si="3" ref="B13:H13">IF(B3=B9+B10+B11+B12,0,B3-B9-B10-B11-B12)</f>
        <v>0</v>
      </c>
      <c r="C13" s="329">
        <f t="shared" si="3"/>
        <v>0</v>
      </c>
      <c r="D13" s="329">
        <f t="shared" si="3"/>
        <v>0</v>
      </c>
      <c r="E13" s="329">
        <f t="shared" si="3"/>
        <v>0</v>
      </c>
      <c r="F13" s="329">
        <f t="shared" si="3"/>
        <v>0</v>
      </c>
      <c r="G13" s="329">
        <f t="shared" si="3"/>
        <v>0</v>
      </c>
      <c r="H13" s="332">
        <f t="shared" si="3"/>
        <v>0</v>
      </c>
    </row>
    <row r="14" spans="1:8" ht="15" customHeight="1">
      <c r="A14" s="32" t="s">
        <v>85</v>
      </c>
      <c r="B14" s="151" t="s">
        <v>83</v>
      </c>
      <c r="C14" s="158" t="e">
        <f aca="true" t="shared" si="4" ref="C14:H14">(C3-B3)/B3</f>
        <v>#DIV/0!</v>
      </c>
      <c r="D14" s="158" t="e">
        <f t="shared" si="4"/>
        <v>#DIV/0!</v>
      </c>
      <c r="E14" s="158" t="e">
        <f t="shared" si="4"/>
        <v>#DIV/0!</v>
      </c>
      <c r="F14" s="158" t="e">
        <f t="shared" si="4"/>
        <v>#DIV/0!</v>
      </c>
      <c r="G14" s="158" t="e">
        <f t="shared" si="4"/>
        <v>#DIV/0!</v>
      </c>
      <c r="H14" s="159" t="e">
        <f t="shared" si="4"/>
        <v>#DIV/0!</v>
      </c>
    </row>
    <row r="15" spans="1:8" ht="15" customHeight="1">
      <c r="A15" s="160"/>
      <c r="B15" s="161"/>
      <c r="C15" s="162"/>
      <c r="D15" s="162"/>
      <c r="E15" s="162"/>
      <c r="F15" s="162"/>
      <c r="G15" s="162"/>
      <c r="H15" s="163"/>
    </row>
    <row r="16" spans="1:8" ht="15" customHeight="1">
      <c r="A16" s="14" t="s">
        <v>63</v>
      </c>
      <c r="B16" s="19">
        <f>B18+B19+B20</f>
        <v>0</v>
      </c>
      <c r="C16" s="19">
        <f aca="true" t="shared" si="5" ref="C16:H16">C18+C19+C20</f>
        <v>0</v>
      </c>
      <c r="D16" s="19">
        <f t="shared" si="5"/>
        <v>0</v>
      </c>
      <c r="E16" s="19">
        <f t="shared" si="5"/>
        <v>0</v>
      </c>
      <c r="F16" s="19">
        <f t="shared" si="5"/>
        <v>0</v>
      </c>
      <c r="G16" s="19">
        <f t="shared" si="5"/>
        <v>0</v>
      </c>
      <c r="H16" s="20">
        <f t="shared" si="5"/>
        <v>0</v>
      </c>
    </row>
    <row r="17" spans="1:8" ht="15" customHeight="1">
      <c r="A17" s="32" t="s">
        <v>125</v>
      </c>
      <c r="B17" s="164"/>
      <c r="C17" s="165"/>
      <c r="D17" s="165"/>
      <c r="E17" s="165"/>
      <c r="F17" s="165"/>
      <c r="G17" s="165"/>
      <c r="H17" s="166"/>
    </row>
    <row r="18" spans="1:8" ht="15" customHeight="1">
      <c r="A18" s="14" t="s">
        <v>287</v>
      </c>
      <c r="B18" s="19">
        <f>'CE consuntivo'!D9</f>
        <v>0</v>
      </c>
      <c r="C18" s="323">
        <v>0</v>
      </c>
      <c r="D18" s="323">
        <v>0</v>
      </c>
      <c r="E18" s="323">
        <v>0</v>
      </c>
      <c r="F18" s="323">
        <v>0</v>
      </c>
      <c r="G18" s="323">
        <v>0</v>
      </c>
      <c r="H18" s="317">
        <v>0</v>
      </c>
    </row>
    <row r="19" spans="1:8" ht="15" customHeight="1">
      <c r="A19" s="14" t="s">
        <v>126</v>
      </c>
      <c r="B19" s="26">
        <f>'CE consuntivo'!D8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9">
        <v>0</v>
      </c>
    </row>
    <row r="20" spans="1:8" ht="15" customHeight="1" thickBot="1">
      <c r="A20" s="219" t="s">
        <v>86</v>
      </c>
      <c r="B20" s="222">
        <f>'CE consuntivo'!D10</f>
        <v>0</v>
      </c>
      <c r="C20" s="324">
        <v>0</v>
      </c>
      <c r="D20" s="324">
        <v>0</v>
      </c>
      <c r="E20" s="324">
        <v>0</v>
      </c>
      <c r="F20" s="324">
        <v>0</v>
      </c>
      <c r="G20" s="324">
        <v>0</v>
      </c>
      <c r="H20" s="325">
        <v>0</v>
      </c>
    </row>
    <row r="21" spans="1:8" ht="15" customHeight="1">
      <c r="A21" s="184"/>
      <c r="B21" s="17"/>
      <c r="C21" s="17"/>
      <c r="D21" s="17"/>
      <c r="E21" s="17"/>
      <c r="F21" s="17"/>
      <c r="G21" s="17"/>
      <c r="H21" s="17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 password="B81E" sheet="1"/>
  <printOptions/>
  <pageMargins left="0.5905511811023623" right="0.3937007874015748" top="0.5905511811023623" bottom="0.5905511811023623" header="0.2362204724409449" footer="0.2362204724409449"/>
  <pageSetup horizontalDpi="600" verticalDpi="600" orientation="portrait" paperSize="9" scale="65" r:id="rId3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A63" sqref="A63"/>
    </sheetView>
  </sheetViews>
  <sheetFormatPr defaultColWidth="9.140625" defaultRowHeight="13.5"/>
  <cols>
    <col min="1" max="1" width="59.7109375" style="178" customWidth="1"/>
    <col min="2" max="8" width="12.28125" style="178" customWidth="1"/>
    <col min="9" max="16384" width="9.140625" style="178" customWidth="1"/>
  </cols>
  <sheetData>
    <row r="1" spans="1:8" ht="15" customHeight="1" thickBot="1">
      <c r="A1" s="16" t="s">
        <v>99</v>
      </c>
      <c r="B1" s="17"/>
      <c r="C1" s="17"/>
      <c r="D1" s="17"/>
      <c r="E1" s="17"/>
      <c r="F1" s="17"/>
      <c r="G1" s="17"/>
      <c r="H1" s="17"/>
    </row>
    <row r="2" spans="1:8" ht="15" customHeight="1">
      <c r="A2" s="179"/>
      <c r="B2" s="23">
        <f>'Ricavi di vendita e val. prod.'!B2</f>
        <v>2017</v>
      </c>
      <c r="C2" s="23">
        <f>'Ricavi di vendita e val. prod.'!C2</f>
        <v>2018</v>
      </c>
      <c r="D2" s="23">
        <f>'Ricavi di vendita e val. prod.'!D2</f>
        <v>2019</v>
      </c>
      <c r="E2" s="23">
        <f>'Ricavi di vendita e val. prod.'!E2</f>
        <v>2020</v>
      </c>
      <c r="F2" s="23">
        <f>'Ricavi di vendita e val. prod.'!F2</f>
        <v>2021</v>
      </c>
      <c r="G2" s="23">
        <f>'Ricavi di vendita e val. prod.'!G2</f>
        <v>2022</v>
      </c>
      <c r="H2" s="24">
        <f>'Ricavi di vendita e val. prod.'!H2</f>
        <v>2023</v>
      </c>
    </row>
    <row r="3" spans="1:8" ht="15" customHeight="1">
      <c r="A3" s="14" t="s">
        <v>2</v>
      </c>
      <c r="B3" s="180">
        <v>0</v>
      </c>
      <c r="C3" s="19">
        <f>'Ricavi di vendita e val. prod.'!C3*'Costi variabili e Costi fissi'!C10</f>
        <v>0</v>
      </c>
      <c r="D3" s="19">
        <f>'Ricavi di vendita e val. prod.'!D3*'Costi variabili e Costi fissi'!D10</f>
        <v>0</v>
      </c>
      <c r="E3" s="19">
        <f>'Ricavi di vendita e val. prod.'!E3*'Costi variabili e Costi fissi'!E10</f>
        <v>0</v>
      </c>
      <c r="F3" s="19">
        <f>'Ricavi di vendita e val. prod.'!F3*'Costi variabili e Costi fissi'!F10</f>
        <v>0</v>
      </c>
      <c r="G3" s="19">
        <f>'Ricavi di vendita e val. prod.'!G3*'Costi variabili e Costi fissi'!G10</f>
        <v>0</v>
      </c>
      <c r="H3" s="20">
        <f>'Ricavi di vendita e val. prod.'!H3*'Costi variabili e Costi fissi'!H10</f>
        <v>0</v>
      </c>
    </row>
    <row r="4" spans="1:8" ht="15" customHeight="1">
      <c r="A4" s="14" t="s">
        <v>4</v>
      </c>
      <c r="B4" s="180">
        <v>0</v>
      </c>
      <c r="C4" s="19">
        <f>'Ricavi di vendita e val. prod.'!C3*'Costi variabili e Costi fissi'!C11</f>
        <v>0</v>
      </c>
      <c r="D4" s="19">
        <f>'Ricavi di vendita e val. prod.'!D3*'Costi variabili e Costi fissi'!D11</f>
        <v>0</v>
      </c>
      <c r="E4" s="19">
        <f>'Ricavi di vendita e val. prod.'!E3*'Costi variabili e Costi fissi'!E11</f>
        <v>0</v>
      </c>
      <c r="F4" s="19">
        <f>'Ricavi di vendita e val. prod.'!F3*'Costi variabili e Costi fissi'!F11</f>
        <v>0</v>
      </c>
      <c r="G4" s="19">
        <f>'Ricavi di vendita e val. prod.'!G3*'Costi variabili e Costi fissi'!G11</f>
        <v>0</v>
      </c>
      <c r="H4" s="20">
        <f>'Ricavi di vendita e val. prod.'!H3*'Costi variabili e Costi fissi'!H11</f>
        <v>0</v>
      </c>
    </row>
    <row r="5" spans="1:8" ht="15" customHeight="1">
      <c r="A5" s="14" t="s">
        <v>98</v>
      </c>
      <c r="B5" s="181">
        <v>0</v>
      </c>
      <c r="C5" s="19">
        <f>'Ricavi di vendita e val. prod.'!C3*'Costi variabili e Costi fissi'!C12</f>
        <v>0</v>
      </c>
      <c r="D5" s="19">
        <f>'Ricavi di vendita e val. prod.'!D3*'Costi variabili e Costi fissi'!D12</f>
        <v>0</v>
      </c>
      <c r="E5" s="19">
        <f>'Ricavi di vendita e val. prod.'!E3*'Costi variabili e Costi fissi'!E12</f>
        <v>0</v>
      </c>
      <c r="F5" s="19">
        <f>'Ricavi di vendita e val. prod.'!F3*'Costi variabili e Costi fissi'!F12</f>
        <v>0</v>
      </c>
      <c r="G5" s="19">
        <f>'Ricavi di vendita e val. prod.'!G3*'Costi variabili e Costi fissi'!G12</f>
        <v>0</v>
      </c>
      <c r="H5" s="20">
        <f>'Ricavi di vendita e val. prod.'!H3*'Costi variabili e Costi fissi'!H12</f>
        <v>0</v>
      </c>
    </row>
    <row r="6" spans="1:8" ht="15" customHeight="1">
      <c r="A6" s="14" t="s">
        <v>103</v>
      </c>
      <c r="B6" s="181">
        <v>0</v>
      </c>
      <c r="C6" s="19">
        <f>'Ricavi di vendita e val. prod.'!C3*'Costi variabili e Costi fissi'!C13</f>
        <v>0</v>
      </c>
      <c r="D6" s="19">
        <f>'Ricavi di vendita e val. prod.'!D3*'Costi variabili e Costi fissi'!D13</f>
        <v>0</v>
      </c>
      <c r="E6" s="19">
        <f>'Ricavi di vendita e val. prod.'!E3*'Costi variabili e Costi fissi'!E13</f>
        <v>0</v>
      </c>
      <c r="F6" s="19">
        <f>'Ricavi di vendita e val. prod.'!F3*'Costi variabili e Costi fissi'!F13</f>
        <v>0</v>
      </c>
      <c r="G6" s="19">
        <f>'Ricavi di vendita e val. prod.'!G3*'Costi variabili e Costi fissi'!G13</f>
        <v>0</v>
      </c>
      <c r="H6" s="20">
        <f>'Ricavi di vendita e val. prod.'!H3*'Costi variabili e Costi fissi'!H13</f>
        <v>0</v>
      </c>
    </row>
    <row r="7" spans="1:8" ht="15" customHeight="1">
      <c r="A7" s="14" t="s">
        <v>102</v>
      </c>
      <c r="B7" s="181">
        <v>0</v>
      </c>
      <c r="C7" s="19">
        <f>'Ricavi di vendita e val. prod.'!C3*'Costi variabili e Costi fissi'!C14</f>
        <v>0</v>
      </c>
      <c r="D7" s="19">
        <f>'Ricavi di vendita e val. prod.'!D3*'Costi variabili e Costi fissi'!D14</f>
        <v>0</v>
      </c>
      <c r="E7" s="19">
        <f>'Ricavi di vendita e val. prod.'!E3*'Costi variabili e Costi fissi'!E14</f>
        <v>0</v>
      </c>
      <c r="F7" s="19">
        <f>'Ricavi di vendita e val. prod.'!F3*'Costi variabili e Costi fissi'!F14</f>
        <v>0</v>
      </c>
      <c r="G7" s="19">
        <f>'Ricavi di vendita e val. prod.'!G3*'Costi variabili e Costi fissi'!G14</f>
        <v>0</v>
      </c>
      <c r="H7" s="20">
        <f>'Ricavi di vendita e val. prod.'!H3*'Costi variabili e Costi fissi'!H14</f>
        <v>0</v>
      </c>
    </row>
    <row r="8" spans="1:8" ht="15" customHeight="1">
      <c r="A8" s="176" t="s">
        <v>5</v>
      </c>
      <c r="B8" s="182">
        <f>SUM(B3:B7)</f>
        <v>0</v>
      </c>
      <c r="C8" s="182">
        <f aca="true" t="shared" si="0" ref="C8:H8">SUM(C3:C7)</f>
        <v>0</v>
      </c>
      <c r="D8" s="182">
        <f t="shared" si="0"/>
        <v>0</v>
      </c>
      <c r="E8" s="182">
        <f t="shared" si="0"/>
        <v>0</v>
      </c>
      <c r="F8" s="182">
        <f t="shared" si="0"/>
        <v>0</v>
      </c>
      <c r="G8" s="182">
        <f t="shared" si="0"/>
        <v>0</v>
      </c>
      <c r="H8" s="183">
        <f t="shared" si="0"/>
        <v>0</v>
      </c>
    </row>
    <row r="9" spans="1:8" ht="15" customHeight="1">
      <c r="A9" s="184"/>
      <c r="B9" s="17"/>
      <c r="C9" s="17"/>
      <c r="D9" s="17"/>
      <c r="E9" s="17"/>
      <c r="F9" s="17"/>
      <c r="G9" s="17"/>
      <c r="H9" s="185"/>
    </row>
    <row r="10" spans="1:8" ht="15" customHeight="1">
      <c r="A10" s="14" t="s">
        <v>1</v>
      </c>
      <c r="B10" s="186" t="e">
        <f>B3/'Ricavi di vendita e val. prod.'!$B$3</f>
        <v>#DIV/0!</v>
      </c>
      <c r="C10" s="187">
        <v>0</v>
      </c>
      <c r="D10" s="187">
        <v>0</v>
      </c>
      <c r="E10" s="187">
        <v>0</v>
      </c>
      <c r="F10" s="187">
        <v>0</v>
      </c>
      <c r="G10" s="187">
        <v>0</v>
      </c>
      <c r="H10" s="188">
        <v>0</v>
      </c>
    </row>
    <row r="11" spans="1:8" ht="15" customHeight="1">
      <c r="A11" s="14" t="s">
        <v>3</v>
      </c>
      <c r="B11" s="186" t="e">
        <f>B4/'Ricavi di vendita e val. prod.'!$B$3</f>
        <v>#DIV/0!</v>
      </c>
      <c r="C11" s="187">
        <v>0</v>
      </c>
      <c r="D11" s="187">
        <v>0</v>
      </c>
      <c r="E11" s="187">
        <v>0</v>
      </c>
      <c r="F11" s="187">
        <v>0</v>
      </c>
      <c r="G11" s="187">
        <v>0</v>
      </c>
      <c r="H11" s="188">
        <v>0</v>
      </c>
    </row>
    <row r="12" spans="1:8" ht="15" customHeight="1">
      <c r="A12" s="14" t="s">
        <v>100</v>
      </c>
      <c r="B12" s="186" t="e">
        <f>B5/'Ricavi di vendita e val. prod.'!$B$3</f>
        <v>#DIV/0!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8">
        <v>0</v>
      </c>
    </row>
    <row r="13" spans="1:8" ht="15" customHeight="1">
      <c r="A13" s="14" t="s">
        <v>104</v>
      </c>
      <c r="B13" s="186" t="e">
        <f>B6/'Ricavi di vendita e val. prod.'!$B$3</f>
        <v>#DIV/0!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8">
        <v>0</v>
      </c>
    </row>
    <row r="14" spans="1:8" ht="15" customHeight="1">
      <c r="A14" s="14" t="s">
        <v>101</v>
      </c>
      <c r="B14" s="186" t="e">
        <f>B7/'Ricavi di vendita e val. prod.'!$B$3</f>
        <v>#DIV/0!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  <c r="H14" s="188">
        <v>0</v>
      </c>
    </row>
    <row r="15" spans="1:8" s="192" customFormat="1" ht="15" customHeight="1" thickBot="1">
      <c r="A15" s="189" t="s">
        <v>6</v>
      </c>
      <c r="B15" s="190" t="e">
        <f aca="true" t="shared" si="1" ref="B15:H15">SUM(B10:B14)</f>
        <v>#DIV/0!</v>
      </c>
      <c r="C15" s="190">
        <f t="shared" si="1"/>
        <v>0</v>
      </c>
      <c r="D15" s="190">
        <f t="shared" si="1"/>
        <v>0</v>
      </c>
      <c r="E15" s="190">
        <f t="shared" si="1"/>
        <v>0</v>
      </c>
      <c r="F15" s="190">
        <f t="shared" si="1"/>
        <v>0</v>
      </c>
      <c r="G15" s="190">
        <f t="shared" si="1"/>
        <v>0</v>
      </c>
      <c r="H15" s="191">
        <f t="shared" si="1"/>
        <v>0</v>
      </c>
    </row>
    <row r="16" ht="15" customHeight="1"/>
    <row r="17" spans="1:8" ht="15" customHeight="1" thickBot="1">
      <c r="A17" s="16" t="s">
        <v>105</v>
      </c>
      <c r="B17" s="17"/>
      <c r="C17" s="17"/>
      <c r="D17" s="17"/>
      <c r="E17" s="17"/>
      <c r="F17" s="17"/>
      <c r="G17" s="17"/>
      <c r="H17" s="17"/>
    </row>
    <row r="18" spans="1:8" ht="15" customHeight="1">
      <c r="A18" s="179"/>
      <c r="B18" s="23">
        <f>'Ricavi di vendita e val. prod.'!B2</f>
        <v>2017</v>
      </c>
      <c r="C18" s="23">
        <f>'Ricavi di vendita e val. prod.'!C2</f>
        <v>2018</v>
      </c>
      <c r="D18" s="23">
        <f>'Ricavi di vendita e val. prod.'!D2</f>
        <v>2019</v>
      </c>
      <c r="E18" s="23">
        <f>'Ricavi di vendita e val. prod.'!E2</f>
        <v>2020</v>
      </c>
      <c r="F18" s="23">
        <f>'Ricavi di vendita e val. prod.'!F2</f>
        <v>2021</v>
      </c>
      <c r="G18" s="23">
        <f>'Ricavi di vendita e val. prod.'!G2</f>
        <v>2022</v>
      </c>
      <c r="H18" s="24">
        <f>'Ricavi di vendita e val. prod.'!H2</f>
        <v>2023</v>
      </c>
    </row>
    <row r="19" spans="1:8" ht="15" customHeight="1">
      <c r="A19" s="14" t="s">
        <v>107</v>
      </c>
      <c r="B19" s="186" t="e">
        <f>B20/'Ricavi di vendita e val. prod.'!B7</f>
        <v>#DIV/0!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4">
        <v>0</v>
      </c>
    </row>
    <row r="20" spans="1:8" ht="15" customHeight="1">
      <c r="A20" s="14" t="s">
        <v>106</v>
      </c>
      <c r="B20" s="180">
        <v>0</v>
      </c>
      <c r="C20" s="19">
        <f>'Ricavi di vendita e val. prod.'!C7*C19</f>
        <v>0</v>
      </c>
      <c r="D20" s="19">
        <f>'Ricavi di vendita e val. prod.'!D7*D19</f>
        <v>0</v>
      </c>
      <c r="E20" s="19">
        <f>'Ricavi di vendita e val. prod.'!E7*E19</f>
        <v>0</v>
      </c>
      <c r="F20" s="19">
        <f>'Ricavi di vendita e val. prod.'!F7*F19</f>
        <v>0</v>
      </c>
      <c r="G20" s="19">
        <f>'Ricavi di vendita e val. prod.'!G7*G19</f>
        <v>0</v>
      </c>
      <c r="H20" s="20">
        <f>'Ricavi di vendita e val. prod.'!H7*H19</f>
        <v>0</v>
      </c>
    </row>
    <row r="21" spans="1:8" ht="15" customHeight="1">
      <c r="A21" s="14" t="s">
        <v>129</v>
      </c>
      <c r="B21" s="195">
        <f>'CE consuntivo'!D27</f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ht="15" customHeight="1">
      <c r="A22" s="14" t="s">
        <v>7</v>
      </c>
      <c r="B22" s="195">
        <f>B20+B21</f>
        <v>0</v>
      </c>
      <c r="C22" s="195">
        <f aca="true" t="shared" si="2" ref="C22:H22">C20+C21</f>
        <v>0</v>
      </c>
      <c r="D22" s="195">
        <f t="shared" si="2"/>
        <v>0</v>
      </c>
      <c r="E22" s="195">
        <f t="shared" si="2"/>
        <v>0</v>
      </c>
      <c r="F22" s="195">
        <f t="shared" si="2"/>
        <v>0</v>
      </c>
      <c r="G22" s="195">
        <f t="shared" si="2"/>
        <v>0</v>
      </c>
      <c r="H22" s="196">
        <f t="shared" si="2"/>
        <v>0</v>
      </c>
    </row>
    <row r="23" spans="1:8" ht="15" customHeight="1">
      <c r="A23" s="197"/>
      <c r="B23" s="198"/>
      <c r="C23" s="198"/>
      <c r="D23" s="198"/>
      <c r="E23" s="198"/>
      <c r="F23" s="198"/>
      <c r="G23" s="198"/>
      <c r="H23" s="199"/>
    </row>
    <row r="24" spans="1:8" ht="15" customHeight="1">
      <c r="A24" s="14" t="s">
        <v>9</v>
      </c>
      <c r="B24" s="200">
        <v>0</v>
      </c>
      <c r="C24" s="19">
        <f>C34*'Ricavi di vendita e val. prod.'!C7</f>
        <v>0</v>
      </c>
      <c r="D24" s="19">
        <f>D34*'Ricavi di vendita e val. prod.'!D7</f>
        <v>0</v>
      </c>
      <c r="E24" s="19">
        <f>E34*'Ricavi di vendita e val. prod.'!E7</f>
        <v>0</v>
      </c>
      <c r="F24" s="19">
        <f>F34*'Ricavi di vendita e val. prod.'!F7</f>
        <v>0</v>
      </c>
      <c r="G24" s="19">
        <f>G34*'Ricavi di vendita e val. prod.'!G7</f>
        <v>0</v>
      </c>
      <c r="H24" s="20">
        <f>H34*'Ricavi di vendita e val. prod.'!H7</f>
        <v>0</v>
      </c>
    </row>
    <row r="25" spans="1:8" ht="15" customHeight="1">
      <c r="A25" s="14" t="s">
        <v>108</v>
      </c>
      <c r="B25" s="200">
        <v>0</v>
      </c>
      <c r="C25" s="19">
        <f>C35*'Ricavi di vendita e val. prod.'!C7</f>
        <v>0</v>
      </c>
      <c r="D25" s="19">
        <f>D35*'Ricavi di vendita e val. prod.'!D7</f>
        <v>0</v>
      </c>
      <c r="E25" s="19">
        <f>E35*'Ricavi di vendita e val. prod.'!E7</f>
        <v>0</v>
      </c>
      <c r="F25" s="19">
        <f>F35*'Ricavi di vendita e val. prod.'!F7</f>
        <v>0</v>
      </c>
      <c r="G25" s="19">
        <f>G35*'Ricavi di vendita e val. prod.'!G7</f>
        <v>0</v>
      </c>
      <c r="H25" s="20">
        <f>H35*'Ricavi di vendita e val. prod.'!H7</f>
        <v>0</v>
      </c>
    </row>
    <row r="26" spans="1:8" ht="15" customHeight="1">
      <c r="A26" s="14" t="s">
        <v>11</v>
      </c>
      <c r="B26" s="200">
        <v>0</v>
      </c>
      <c r="C26" s="19">
        <f>C36*'Ricavi di vendita e val. prod.'!C7</f>
        <v>0</v>
      </c>
      <c r="D26" s="19">
        <f>D36*'Ricavi di vendita e val. prod.'!D7</f>
        <v>0</v>
      </c>
      <c r="E26" s="19">
        <f>E36*'Ricavi di vendita e val. prod.'!E7</f>
        <v>0</v>
      </c>
      <c r="F26" s="19">
        <f>F36*'Ricavi di vendita e val. prod.'!F7</f>
        <v>0</v>
      </c>
      <c r="G26" s="19">
        <f>G36*'Ricavi di vendita e val. prod.'!G7</f>
        <v>0</v>
      </c>
      <c r="H26" s="20">
        <f>H36*'Ricavi di vendita e val. prod.'!H7</f>
        <v>0</v>
      </c>
    </row>
    <row r="27" spans="1:8" ht="15" customHeight="1">
      <c r="A27" s="14" t="s">
        <v>110</v>
      </c>
      <c r="B27" s="200">
        <v>0</v>
      </c>
      <c r="C27" s="19">
        <f>C37*'Ricavi di vendita e val. prod.'!C7</f>
        <v>0</v>
      </c>
      <c r="D27" s="19">
        <f>D37*'Ricavi di vendita e val. prod.'!D7</f>
        <v>0</v>
      </c>
      <c r="E27" s="19">
        <f>E37*'Ricavi di vendita e val. prod.'!E7</f>
        <v>0</v>
      </c>
      <c r="F27" s="19">
        <f>F37*'Ricavi di vendita e val. prod.'!F7</f>
        <v>0</v>
      </c>
      <c r="G27" s="19">
        <f>G37*'Ricavi di vendita e val. prod.'!G7</f>
        <v>0</v>
      </c>
      <c r="H27" s="20">
        <f>H37*'Ricavi di vendita e val. prod.'!H7</f>
        <v>0</v>
      </c>
    </row>
    <row r="28" spans="1:8" ht="15" customHeight="1">
      <c r="A28" s="14" t="s">
        <v>13</v>
      </c>
      <c r="B28" s="200">
        <v>0</v>
      </c>
      <c r="C28" s="19">
        <f>C38*'Ricavi di vendita e val. prod.'!C7</f>
        <v>0</v>
      </c>
      <c r="D28" s="19">
        <f>D38*'Ricavi di vendita e val. prod.'!D7</f>
        <v>0</v>
      </c>
      <c r="E28" s="19">
        <f>E38*'Ricavi di vendita e val. prod.'!E7</f>
        <v>0</v>
      </c>
      <c r="F28" s="19">
        <f>F38*'Ricavi di vendita e val. prod.'!F7</f>
        <v>0</v>
      </c>
      <c r="G28" s="19">
        <f>G38*'Ricavi di vendita e val. prod.'!G7</f>
        <v>0</v>
      </c>
      <c r="H28" s="20">
        <f>H38*'Ricavi di vendita e val. prod.'!H7</f>
        <v>0</v>
      </c>
    </row>
    <row r="29" spans="1:8" ht="15" customHeight="1">
      <c r="A29" s="14" t="s">
        <v>15</v>
      </c>
      <c r="B29" s="200">
        <v>0</v>
      </c>
      <c r="C29" s="19">
        <f>C39*'Ricavi di vendita e val. prod.'!C7</f>
        <v>0</v>
      </c>
      <c r="D29" s="19">
        <f>D39*'Ricavi di vendita e val. prod.'!D7</f>
        <v>0</v>
      </c>
      <c r="E29" s="19">
        <f>E39*'Ricavi di vendita e val. prod.'!E7</f>
        <v>0</v>
      </c>
      <c r="F29" s="19">
        <f>F39*'Ricavi di vendita e val. prod.'!F7</f>
        <v>0</v>
      </c>
      <c r="G29" s="19">
        <f>G39*'Ricavi di vendita e val. prod.'!G7</f>
        <v>0</v>
      </c>
      <c r="H29" s="20">
        <f>H39*'Ricavi di vendita e val. prod.'!H7</f>
        <v>0</v>
      </c>
    </row>
    <row r="30" spans="1:8" ht="15" customHeight="1">
      <c r="A30" s="14" t="s">
        <v>17</v>
      </c>
      <c r="B30" s="200">
        <v>0</v>
      </c>
      <c r="C30" s="19">
        <f>C40*'Ricavi di vendita e val. prod.'!C7</f>
        <v>0</v>
      </c>
      <c r="D30" s="19">
        <f>D40*'Ricavi di vendita e val. prod.'!D7</f>
        <v>0</v>
      </c>
      <c r="E30" s="19">
        <f>E40*'Ricavi di vendita e val. prod.'!E7</f>
        <v>0</v>
      </c>
      <c r="F30" s="19">
        <f>F40*'Ricavi di vendita e val. prod.'!F7</f>
        <v>0</v>
      </c>
      <c r="G30" s="19">
        <f>G40*'Ricavi di vendita e val. prod.'!G7</f>
        <v>0</v>
      </c>
      <c r="H30" s="20">
        <f>H40*'Ricavi di vendita e val. prod.'!H7</f>
        <v>0</v>
      </c>
    </row>
    <row r="31" spans="1:8" ht="15" customHeight="1">
      <c r="A31" s="14" t="s">
        <v>112</v>
      </c>
      <c r="B31" s="200">
        <v>0</v>
      </c>
      <c r="C31" s="19">
        <f>C41*'Ricavi di vendita e val. prod.'!C7</f>
        <v>0</v>
      </c>
      <c r="D31" s="19">
        <f>D41*'Ricavi di vendita e val. prod.'!D7</f>
        <v>0</v>
      </c>
      <c r="E31" s="19">
        <f>E41*'Ricavi di vendita e val. prod.'!E7</f>
        <v>0</v>
      </c>
      <c r="F31" s="19">
        <f>F41*'Ricavi di vendita e val. prod.'!F7</f>
        <v>0</v>
      </c>
      <c r="G31" s="19">
        <f>G41*'Ricavi di vendita e val. prod.'!G7</f>
        <v>0</v>
      </c>
      <c r="H31" s="20">
        <f>H41*'Ricavi di vendita e val. prod.'!H7</f>
        <v>0</v>
      </c>
    </row>
    <row r="32" spans="1:8" ht="15" customHeight="1">
      <c r="A32" s="176" t="s">
        <v>18</v>
      </c>
      <c r="B32" s="21">
        <f>SUM(B24:B31)+B20+B21</f>
        <v>0</v>
      </c>
      <c r="C32" s="21">
        <f aca="true" t="shared" si="3" ref="C32:H32">SUM(C24:C31)+C20+C21</f>
        <v>0</v>
      </c>
      <c r="D32" s="21">
        <f t="shared" si="3"/>
        <v>0</v>
      </c>
      <c r="E32" s="21">
        <f t="shared" si="3"/>
        <v>0</v>
      </c>
      <c r="F32" s="21">
        <f t="shared" si="3"/>
        <v>0</v>
      </c>
      <c r="G32" s="21">
        <f t="shared" si="3"/>
        <v>0</v>
      </c>
      <c r="H32" s="22">
        <f t="shared" si="3"/>
        <v>0</v>
      </c>
    </row>
    <row r="33" spans="1:8" ht="15" customHeight="1">
      <c r="A33" s="197"/>
      <c r="B33" s="198"/>
      <c r="C33" s="198"/>
      <c r="D33" s="198"/>
      <c r="E33" s="198"/>
      <c r="F33" s="198"/>
      <c r="G33" s="198"/>
      <c r="H33" s="199"/>
    </row>
    <row r="34" spans="1:8" ht="15" customHeight="1">
      <c r="A34" s="14" t="s">
        <v>8</v>
      </c>
      <c r="B34" s="201" t="e">
        <f>B24/'Ricavi di vendita e val. prod.'!$B$3</f>
        <v>#DIV/0!</v>
      </c>
      <c r="C34" s="202">
        <v>0</v>
      </c>
      <c r="D34" s="202">
        <v>0</v>
      </c>
      <c r="E34" s="202">
        <v>0</v>
      </c>
      <c r="F34" s="202">
        <v>0</v>
      </c>
      <c r="G34" s="202">
        <v>0</v>
      </c>
      <c r="H34" s="203">
        <v>0</v>
      </c>
    </row>
    <row r="35" spans="1:8" ht="15" customHeight="1">
      <c r="A35" s="14" t="s">
        <v>109</v>
      </c>
      <c r="B35" s="201" t="e">
        <f>B25/'Ricavi di vendita e val. prod.'!$B$3</f>
        <v>#DIV/0!</v>
      </c>
      <c r="C35" s="202">
        <v>0</v>
      </c>
      <c r="D35" s="202">
        <v>0</v>
      </c>
      <c r="E35" s="202">
        <v>0</v>
      </c>
      <c r="F35" s="202">
        <v>0</v>
      </c>
      <c r="G35" s="202">
        <v>0</v>
      </c>
      <c r="H35" s="203">
        <v>0</v>
      </c>
    </row>
    <row r="36" spans="1:8" ht="15" customHeight="1">
      <c r="A36" s="14" t="s">
        <v>10</v>
      </c>
      <c r="B36" s="201" t="e">
        <f>B26/'Ricavi di vendita e val. prod.'!$B$3</f>
        <v>#DIV/0!</v>
      </c>
      <c r="C36" s="202">
        <v>0</v>
      </c>
      <c r="D36" s="202">
        <v>0</v>
      </c>
      <c r="E36" s="202">
        <v>0</v>
      </c>
      <c r="F36" s="202">
        <v>0</v>
      </c>
      <c r="G36" s="202">
        <v>0</v>
      </c>
      <c r="H36" s="203">
        <v>0</v>
      </c>
    </row>
    <row r="37" spans="1:8" ht="15" customHeight="1">
      <c r="A37" s="14" t="s">
        <v>111</v>
      </c>
      <c r="B37" s="201" t="e">
        <f>B27/'Ricavi di vendita e val. prod.'!$B$3</f>
        <v>#DIV/0!</v>
      </c>
      <c r="C37" s="202">
        <v>0</v>
      </c>
      <c r="D37" s="202">
        <v>0</v>
      </c>
      <c r="E37" s="202">
        <v>0</v>
      </c>
      <c r="F37" s="202">
        <v>0</v>
      </c>
      <c r="G37" s="202">
        <v>0</v>
      </c>
      <c r="H37" s="203">
        <v>0</v>
      </c>
    </row>
    <row r="38" spans="1:8" ht="15" customHeight="1">
      <c r="A38" s="14" t="s">
        <v>12</v>
      </c>
      <c r="B38" s="201" t="e">
        <f>B28/'Ricavi di vendita e val. prod.'!$B$3</f>
        <v>#DIV/0!</v>
      </c>
      <c r="C38" s="202">
        <v>0</v>
      </c>
      <c r="D38" s="202">
        <v>0</v>
      </c>
      <c r="E38" s="202">
        <v>0</v>
      </c>
      <c r="F38" s="202">
        <v>0</v>
      </c>
      <c r="G38" s="202">
        <v>0</v>
      </c>
      <c r="H38" s="203">
        <v>0</v>
      </c>
    </row>
    <row r="39" spans="1:8" ht="15" customHeight="1">
      <c r="A39" s="14" t="s">
        <v>14</v>
      </c>
      <c r="B39" s="201" t="e">
        <f>B29/'Ricavi di vendita e val. prod.'!$B$3</f>
        <v>#DIV/0!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  <c r="H39" s="203">
        <v>0</v>
      </c>
    </row>
    <row r="40" spans="1:8" ht="15" customHeight="1">
      <c r="A40" s="14" t="s">
        <v>16</v>
      </c>
      <c r="B40" s="201" t="e">
        <f>B30/'Ricavi di vendita e val. prod.'!$B$3</f>
        <v>#DIV/0!</v>
      </c>
      <c r="C40" s="202">
        <v>0</v>
      </c>
      <c r="D40" s="202">
        <v>0</v>
      </c>
      <c r="E40" s="202">
        <v>0</v>
      </c>
      <c r="F40" s="202">
        <v>0</v>
      </c>
      <c r="G40" s="202">
        <v>0</v>
      </c>
      <c r="H40" s="203">
        <v>0</v>
      </c>
    </row>
    <row r="41" spans="1:8" ht="15" customHeight="1">
      <c r="A41" s="14" t="s">
        <v>113</v>
      </c>
      <c r="B41" s="201" t="e">
        <f>B31/'Ricavi di vendita e val. prod.'!$B$3</f>
        <v>#DIV/0!</v>
      </c>
      <c r="C41" s="202">
        <v>0</v>
      </c>
      <c r="D41" s="202">
        <v>0</v>
      </c>
      <c r="E41" s="202">
        <v>0</v>
      </c>
      <c r="F41" s="202">
        <v>0</v>
      </c>
      <c r="G41" s="202">
        <v>0</v>
      </c>
      <c r="H41" s="203">
        <v>0</v>
      </c>
    </row>
    <row r="42" spans="1:8" ht="15" customHeight="1" thickBot="1">
      <c r="A42" s="189" t="s">
        <v>19</v>
      </c>
      <c r="B42" s="204" t="e">
        <f>B32/'Ricavi di vendita e val. prod.'!B7</f>
        <v>#DIV/0!</v>
      </c>
      <c r="C42" s="204" t="e">
        <f>C32/'Ricavi di vendita e val. prod.'!C7</f>
        <v>#DIV/0!</v>
      </c>
      <c r="D42" s="204" t="e">
        <f>D32/'Ricavi di vendita e val. prod.'!D7</f>
        <v>#DIV/0!</v>
      </c>
      <c r="E42" s="204" t="e">
        <f>E32/'Ricavi di vendita e val. prod.'!E7</f>
        <v>#DIV/0!</v>
      </c>
      <c r="F42" s="204" t="e">
        <f>F32/'Ricavi di vendita e val. prod.'!F7</f>
        <v>#DIV/0!</v>
      </c>
      <c r="G42" s="204" t="e">
        <f>G32/'Ricavi di vendita e val. prod.'!G7</f>
        <v>#DIV/0!</v>
      </c>
      <c r="H42" s="205" t="e">
        <f>H32/'Ricavi di vendita e val. prod.'!H7</f>
        <v>#DIV/0!</v>
      </c>
    </row>
    <row r="43" ht="15" customHeight="1" thickBot="1"/>
    <row r="44" spans="1:8" ht="15" customHeight="1" thickBot="1">
      <c r="A44" s="206" t="s">
        <v>128</v>
      </c>
      <c r="B44" s="207">
        <f>B8+B32</f>
        <v>0</v>
      </c>
      <c r="C44" s="207">
        <f aca="true" t="shared" si="4" ref="C44:H44">C8+C32</f>
        <v>0</v>
      </c>
      <c r="D44" s="207">
        <f t="shared" si="4"/>
        <v>0</v>
      </c>
      <c r="E44" s="207">
        <f t="shared" si="4"/>
        <v>0</v>
      </c>
      <c r="F44" s="207">
        <f t="shared" si="4"/>
        <v>0</v>
      </c>
      <c r="G44" s="207">
        <f t="shared" si="4"/>
        <v>0</v>
      </c>
      <c r="H44" s="208">
        <f t="shared" si="4"/>
        <v>0</v>
      </c>
    </row>
    <row r="45" ht="15" customHeight="1"/>
    <row r="46" spans="1:8" ht="15" customHeight="1" thickBot="1">
      <c r="A46" s="16" t="s">
        <v>114</v>
      </c>
      <c r="B46" s="17"/>
      <c r="C46" s="17"/>
      <c r="D46" s="17"/>
      <c r="E46" s="17"/>
      <c r="F46" s="17"/>
      <c r="G46" s="17"/>
      <c r="H46" s="17"/>
    </row>
    <row r="47" spans="1:8" ht="15" customHeight="1">
      <c r="A47" s="25"/>
      <c r="B47" s="23">
        <f>'Ricavi di vendita e val. prod.'!B2</f>
        <v>2017</v>
      </c>
      <c r="C47" s="23">
        <f>'Ricavi di vendita e val. prod.'!C2</f>
        <v>2018</v>
      </c>
      <c r="D47" s="23">
        <f>'Ricavi di vendita e val. prod.'!D2</f>
        <v>2019</v>
      </c>
      <c r="E47" s="23">
        <f>'Ricavi di vendita e val. prod.'!E2</f>
        <v>2020</v>
      </c>
      <c r="F47" s="23">
        <f>'Ricavi di vendita e val. prod.'!F2</f>
        <v>2021</v>
      </c>
      <c r="G47" s="23">
        <f>'Ricavi di vendita e val. prod.'!G2</f>
        <v>2022</v>
      </c>
      <c r="H47" s="24">
        <f>'Ricavi di vendita e val. prod.'!H2</f>
        <v>2023</v>
      </c>
    </row>
    <row r="48" spans="1:8" ht="15" customHeight="1">
      <c r="A48" s="14" t="s">
        <v>21</v>
      </c>
      <c r="B48" s="209">
        <v>0</v>
      </c>
      <c r="C48" s="209">
        <v>0</v>
      </c>
      <c r="D48" s="209">
        <v>0</v>
      </c>
      <c r="E48" s="209">
        <v>0</v>
      </c>
      <c r="F48" s="209">
        <v>0</v>
      </c>
      <c r="G48" s="209">
        <v>0</v>
      </c>
      <c r="H48" s="210">
        <v>0</v>
      </c>
    </row>
    <row r="49" spans="1:8" ht="15" customHeight="1">
      <c r="A49" s="14" t="s">
        <v>22</v>
      </c>
      <c r="B49" s="209">
        <v>0</v>
      </c>
      <c r="C49" s="209">
        <v>0</v>
      </c>
      <c r="D49" s="209">
        <v>0</v>
      </c>
      <c r="E49" s="209">
        <v>0</v>
      </c>
      <c r="F49" s="209">
        <v>0</v>
      </c>
      <c r="G49" s="209">
        <v>0</v>
      </c>
      <c r="H49" s="210">
        <v>0</v>
      </c>
    </row>
    <row r="50" spans="1:8" ht="15" customHeight="1">
      <c r="A50" s="14" t="s">
        <v>23</v>
      </c>
      <c r="B50" s="209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10">
        <v>0</v>
      </c>
    </row>
    <row r="51" spans="1:8" ht="15" customHeight="1">
      <c r="A51" s="14" t="s">
        <v>24</v>
      </c>
      <c r="B51" s="209">
        <v>0</v>
      </c>
      <c r="C51" s="209">
        <v>0</v>
      </c>
      <c r="D51" s="209">
        <v>0</v>
      </c>
      <c r="E51" s="209">
        <v>0</v>
      </c>
      <c r="F51" s="209">
        <v>0</v>
      </c>
      <c r="G51" s="209">
        <v>0</v>
      </c>
      <c r="H51" s="210">
        <v>0</v>
      </c>
    </row>
    <row r="52" spans="1:8" ht="15" customHeight="1">
      <c r="A52" s="14" t="s">
        <v>0</v>
      </c>
      <c r="B52" s="209">
        <v>0</v>
      </c>
      <c r="C52" s="209">
        <v>0</v>
      </c>
      <c r="D52" s="209">
        <v>0</v>
      </c>
      <c r="E52" s="209">
        <v>0</v>
      </c>
      <c r="F52" s="209">
        <v>0</v>
      </c>
      <c r="G52" s="209">
        <v>0</v>
      </c>
      <c r="H52" s="210">
        <v>0</v>
      </c>
    </row>
    <row r="53" spans="1:8" ht="15" customHeight="1">
      <c r="A53" s="14" t="s">
        <v>25</v>
      </c>
      <c r="B53" s="209">
        <v>0</v>
      </c>
      <c r="C53" s="209">
        <v>0</v>
      </c>
      <c r="D53" s="209">
        <v>0</v>
      </c>
      <c r="E53" s="209">
        <v>0</v>
      </c>
      <c r="F53" s="209">
        <v>0</v>
      </c>
      <c r="G53" s="209">
        <v>0</v>
      </c>
      <c r="H53" s="210">
        <v>0</v>
      </c>
    </row>
    <row r="54" spans="1:8" ht="15" customHeight="1">
      <c r="A54" s="14" t="s">
        <v>26</v>
      </c>
      <c r="B54" s="209">
        <v>0</v>
      </c>
      <c r="C54" s="209">
        <v>0</v>
      </c>
      <c r="D54" s="209">
        <v>0</v>
      </c>
      <c r="E54" s="209">
        <v>0</v>
      </c>
      <c r="F54" s="209">
        <v>0</v>
      </c>
      <c r="G54" s="209">
        <v>0</v>
      </c>
      <c r="H54" s="210">
        <v>0</v>
      </c>
    </row>
    <row r="55" spans="1:8" ht="15" customHeight="1">
      <c r="A55" s="14" t="s">
        <v>27</v>
      </c>
      <c r="B55" s="209">
        <v>0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10">
        <v>0</v>
      </c>
    </row>
    <row r="56" spans="1:8" ht="15" customHeight="1">
      <c r="A56" s="14" t="s">
        <v>115</v>
      </c>
      <c r="B56" s="209">
        <v>0</v>
      </c>
      <c r="C56" s="209">
        <v>0</v>
      </c>
      <c r="D56" s="209">
        <v>0</v>
      </c>
      <c r="E56" s="209">
        <v>0</v>
      </c>
      <c r="F56" s="209">
        <v>0</v>
      </c>
      <c r="G56" s="209">
        <v>0</v>
      </c>
      <c r="H56" s="210">
        <v>0</v>
      </c>
    </row>
    <row r="57" spans="1:8" ht="15" customHeight="1">
      <c r="A57" s="14" t="s">
        <v>28</v>
      </c>
      <c r="B57" s="209">
        <v>0</v>
      </c>
      <c r="C57" s="209">
        <v>0</v>
      </c>
      <c r="D57" s="209">
        <v>0</v>
      </c>
      <c r="E57" s="209">
        <v>0</v>
      </c>
      <c r="F57" s="209">
        <v>0</v>
      </c>
      <c r="G57" s="209">
        <v>0</v>
      </c>
      <c r="H57" s="210">
        <v>0</v>
      </c>
    </row>
    <row r="58" spans="1:8" ht="15" customHeight="1">
      <c r="A58" s="14" t="s">
        <v>70</v>
      </c>
      <c r="B58" s="209">
        <v>0</v>
      </c>
      <c r="C58" s="209">
        <v>0</v>
      </c>
      <c r="D58" s="209">
        <v>0</v>
      </c>
      <c r="E58" s="209">
        <v>0</v>
      </c>
      <c r="F58" s="209">
        <v>0</v>
      </c>
      <c r="G58" s="209">
        <v>0</v>
      </c>
      <c r="H58" s="210">
        <v>0</v>
      </c>
    </row>
    <row r="59" spans="1:8" ht="15" customHeight="1">
      <c r="A59" s="14" t="s">
        <v>116</v>
      </c>
      <c r="B59" s="209">
        <v>0</v>
      </c>
      <c r="C59" s="209">
        <v>0</v>
      </c>
      <c r="D59" s="209">
        <v>0</v>
      </c>
      <c r="E59" s="209">
        <v>0</v>
      </c>
      <c r="F59" s="209">
        <v>0</v>
      </c>
      <c r="G59" s="209">
        <v>0</v>
      </c>
      <c r="H59" s="210">
        <v>0</v>
      </c>
    </row>
    <row r="60" spans="1:8" ht="15" customHeight="1">
      <c r="A60" s="14" t="s">
        <v>29</v>
      </c>
      <c r="B60" s="211">
        <f>'CE consuntivo'!D28</f>
        <v>0</v>
      </c>
      <c r="C60" s="209">
        <v>0</v>
      </c>
      <c r="D60" s="209">
        <v>0</v>
      </c>
      <c r="E60" s="209">
        <v>0</v>
      </c>
      <c r="F60" s="209">
        <v>0</v>
      </c>
      <c r="G60" s="209">
        <v>0</v>
      </c>
      <c r="H60" s="210">
        <v>0</v>
      </c>
    </row>
    <row r="61" spans="1:8" ht="15" customHeight="1">
      <c r="A61" s="14" t="s">
        <v>117</v>
      </c>
      <c r="B61" s="211">
        <f>'CE consuntivo'!D29</f>
        <v>0</v>
      </c>
      <c r="C61" s="209">
        <v>0</v>
      </c>
      <c r="D61" s="209">
        <v>0</v>
      </c>
      <c r="E61" s="209">
        <v>0</v>
      </c>
      <c r="F61" s="209">
        <v>0</v>
      </c>
      <c r="G61" s="209">
        <v>0</v>
      </c>
      <c r="H61" s="210">
        <v>0</v>
      </c>
    </row>
    <row r="62" spans="1:8" ht="15" customHeight="1">
      <c r="A62" s="14" t="s">
        <v>118</v>
      </c>
      <c r="B62" s="209">
        <v>0</v>
      </c>
      <c r="C62" s="209">
        <v>0</v>
      </c>
      <c r="D62" s="209">
        <v>0</v>
      </c>
      <c r="E62" s="209">
        <v>0</v>
      </c>
      <c r="F62" s="209">
        <v>0</v>
      </c>
      <c r="G62" s="209">
        <v>0</v>
      </c>
      <c r="H62" s="210">
        <v>0</v>
      </c>
    </row>
    <row r="63" spans="1:8" ht="15" customHeight="1">
      <c r="A63" s="14" t="s">
        <v>321</v>
      </c>
      <c r="B63" s="209">
        <v>0</v>
      </c>
      <c r="C63" s="209">
        <v>0</v>
      </c>
      <c r="D63" s="209">
        <v>0</v>
      </c>
      <c r="E63" s="209">
        <v>0</v>
      </c>
      <c r="F63" s="209">
        <v>0</v>
      </c>
      <c r="G63" s="209">
        <v>0</v>
      </c>
      <c r="H63" s="210">
        <v>0</v>
      </c>
    </row>
    <row r="64" spans="1:8" ht="15" customHeight="1">
      <c r="A64" s="14" t="s">
        <v>31</v>
      </c>
      <c r="B64" s="209">
        <v>0</v>
      </c>
      <c r="C64" s="209">
        <v>0</v>
      </c>
      <c r="D64" s="209">
        <v>0</v>
      </c>
      <c r="E64" s="209">
        <v>0</v>
      </c>
      <c r="F64" s="209">
        <v>0</v>
      </c>
      <c r="G64" s="209">
        <v>0</v>
      </c>
      <c r="H64" s="210">
        <v>0</v>
      </c>
    </row>
    <row r="65" spans="1:8" ht="15" customHeight="1">
      <c r="A65" s="14" t="s">
        <v>119</v>
      </c>
      <c r="B65" s="209">
        <v>0</v>
      </c>
      <c r="C65" s="209">
        <v>0</v>
      </c>
      <c r="D65" s="209">
        <v>0</v>
      </c>
      <c r="E65" s="209">
        <v>0</v>
      </c>
      <c r="F65" s="209">
        <v>0</v>
      </c>
      <c r="G65" s="209">
        <v>0</v>
      </c>
      <c r="H65" s="210">
        <v>0</v>
      </c>
    </row>
    <row r="66" spans="1:8" ht="15" customHeight="1" thickBot="1">
      <c r="A66" s="189" t="s">
        <v>120</v>
      </c>
      <c r="B66" s="212">
        <f aca="true" t="shared" si="5" ref="B66:H66">SUM(B48:B65)</f>
        <v>0</v>
      </c>
      <c r="C66" s="212">
        <f t="shared" si="5"/>
        <v>0</v>
      </c>
      <c r="D66" s="212">
        <f t="shared" si="5"/>
        <v>0</v>
      </c>
      <c r="E66" s="212">
        <f t="shared" si="5"/>
        <v>0</v>
      </c>
      <c r="F66" s="212">
        <f t="shared" si="5"/>
        <v>0</v>
      </c>
      <c r="G66" s="212">
        <f t="shared" si="5"/>
        <v>0</v>
      </c>
      <c r="H66" s="213">
        <f t="shared" si="5"/>
        <v>0</v>
      </c>
    </row>
  </sheetData>
  <sheetProtection password="B81E" sheet="1"/>
  <printOptions/>
  <pageMargins left="0.5905511811023623" right="0.3937007874015748" top="0.5905511811023623" bottom="0.5905511811023623" header="0.2362204724409449" footer="0.2362204724409449"/>
  <pageSetup horizontalDpi="600" verticalDpi="600" orientation="portrait" paperSize="9" scale="65" r:id="rId3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1" sqref="B1"/>
    </sheetView>
  </sheetViews>
  <sheetFormatPr defaultColWidth="9.140625" defaultRowHeight="13.5"/>
  <cols>
    <col min="1" max="1" width="59.7109375" style="173" customWidth="1"/>
    <col min="2" max="8" width="11.7109375" style="173" customWidth="1"/>
    <col min="9" max="16384" width="9.140625" style="173" customWidth="1"/>
  </cols>
  <sheetData>
    <row r="1" spans="1:8" s="174" customFormat="1" ht="15" customHeight="1" thickBot="1">
      <c r="A1" s="224" t="s">
        <v>121</v>
      </c>
      <c r="B1" s="17"/>
      <c r="C1" s="17"/>
      <c r="D1" s="17"/>
      <c r="E1" s="17"/>
      <c r="F1" s="17"/>
      <c r="G1" s="175"/>
      <c r="H1" s="175"/>
    </row>
    <row r="2" spans="1:8" s="174" customFormat="1" ht="15" customHeight="1">
      <c r="A2" s="25"/>
      <c r="B2" s="23">
        <f>'Ricavi di vendita e val. prod.'!B2</f>
        <v>2017</v>
      </c>
      <c r="C2" s="23">
        <f>'Ricavi di vendita e val. prod.'!C2</f>
        <v>2018</v>
      </c>
      <c r="D2" s="23">
        <f>'Ricavi di vendita e val. prod.'!D2</f>
        <v>2019</v>
      </c>
      <c r="E2" s="23">
        <f>'Ricavi di vendita e val. prod.'!E2</f>
        <v>2020</v>
      </c>
      <c r="F2" s="23">
        <f>'Ricavi di vendita e val. prod.'!F2</f>
        <v>2021</v>
      </c>
      <c r="G2" s="23">
        <f>'Ricavi di vendita e val. prod.'!G2</f>
        <v>2022</v>
      </c>
      <c r="H2" s="24">
        <f>'Ricavi di vendita e val. prod.'!H2</f>
        <v>2023</v>
      </c>
    </row>
    <row r="3" spans="1:8" s="174" customFormat="1" ht="15" customHeight="1">
      <c r="A3" s="14" t="s">
        <v>33</v>
      </c>
      <c r="B3" s="225">
        <v>0</v>
      </c>
      <c r="C3" s="225">
        <v>0</v>
      </c>
      <c r="D3" s="225">
        <v>0</v>
      </c>
      <c r="E3" s="225">
        <v>0</v>
      </c>
      <c r="F3" s="225">
        <v>0</v>
      </c>
      <c r="G3" s="225">
        <v>0</v>
      </c>
      <c r="H3" s="226">
        <v>0</v>
      </c>
    </row>
    <row r="4" spans="1:8" s="174" customFormat="1" ht="15" customHeight="1">
      <c r="A4" s="14" t="s">
        <v>34</v>
      </c>
      <c r="B4" s="227">
        <v>0</v>
      </c>
      <c r="C4" s="227">
        <v>0</v>
      </c>
      <c r="D4" s="227">
        <v>0</v>
      </c>
      <c r="E4" s="227">
        <v>0</v>
      </c>
      <c r="F4" s="227">
        <v>0</v>
      </c>
      <c r="G4" s="227">
        <v>0</v>
      </c>
      <c r="H4" s="228">
        <v>0</v>
      </c>
    </row>
    <row r="5" spans="1:8" s="174" customFormat="1" ht="15" customHeight="1">
      <c r="A5" s="14" t="s">
        <v>35</v>
      </c>
      <c r="B5" s="195">
        <f aca="true" t="shared" si="0" ref="B5:H5">B3*B4</f>
        <v>0</v>
      </c>
      <c r="C5" s="195">
        <f t="shared" si="0"/>
        <v>0</v>
      </c>
      <c r="D5" s="195">
        <f t="shared" si="0"/>
        <v>0</v>
      </c>
      <c r="E5" s="195">
        <f t="shared" si="0"/>
        <v>0</v>
      </c>
      <c r="F5" s="195">
        <f t="shared" si="0"/>
        <v>0</v>
      </c>
      <c r="G5" s="19">
        <f t="shared" si="0"/>
        <v>0</v>
      </c>
      <c r="H5" s="20">
        <f t="shared" si="0"/>
        <v>0</v>
      </c>
    </row>
    <row r="6" spans="1:8" s="174" customFormat="1" ht="15" customHeight="1">
      <c r="A6" s="184"/>
      <c r="B6" s="229"/>
      <c r="C6" s="229"/>
      <c r="D6" s="229"/>
      <c r="E6" s="229"/>
      <c r="F6" s="229"/>
      <c r="G6" s="229"/>
      <c r="H6" s="230"/>
    </row>
    <row r="7" spans="1:8" s="174" customFormat="1" ht="15" customHeight="1">
      <c r="A7" s="14" t="s">
        <v>36</v>
      </c>
      <c r="B7" s="225">
        <v>0</v>
      </c>
      <c r="C7" s="225">
        <v>0</v>
      </c>
      <c r="D7" s="225">
        <v>0</v>
      </c>
      <c r="E7" s="225">
        <v>0</v>
      </c>
      <c r="F7" s="225">
        <v>0</v>
      </c>
      <c r="G7" s="225">
        <v>0</v>
      </c>
      <c r="H7" s="226">
        <v>0</v>
      </c>
    </row>
    <row r="8" spans="1:8" s="174" customFormat="1" ht="15" customHeight="1">
      <c r="A8" s="14" t="s">
        <v>37</v>
      </c>
      <c r="B8" s="227">
        <v>0</v>
      </c>
      <c r="C8" s="227">
        <v>0</v>
      </c>
      <c r="D8" s="227">
        <v>0</v>
      </c>
      <c r="E8" s="227">
        <v>0</v>
      </c>
      <c r="F8" s="227">
        <v>0</v>
      </c>
      <c r="G8" s="227">
        <v>0</v>
      </c>
      <c r="H8" s="228">
        <v>0</v>
      </c>
    </row>
    <row r="9" spans="1:8" s="174" customFormat="1" ht="15" customHeight="1">
      <c r="A9" s="14" t="s">
        <v>38</v>
      </c>
      <c r="B9" s="195">
        <f aca="true" t="shared" si="1" ref="B9:H9">B7*B8</f>
        <v>0</v>
      </c>
      <c r="C9" s="195">
        <f t="shared" si="1"/>
        <v>0</v>
      </c>
      <c r="D9" s="195">
        <f t="shared" si="1"/>
        <v>0</v>
      </c>
      <c r="E9" s="195">
        <f t="shared" si="1"/>
        <v>0</v>
      </c>
      <c r="F9" s="195">
        <f t="shared" si="1"/>
        <v>0</v>
      </c>
      <c r="G9" s="19">
        <f t="shared" si="1"/>
        <v>0</v>
      </c>
      <c r="H9" s="20">
        <f t="shared" si="1"/>
        <v>0</v>
      </c>
    </row>
    <row r="10" spans="1:8" s="174" customFormat="1" ht="15" customHeight="1">
      <c r="A10" s="184"/>
      <c r="B10" s="229"/>
      <c r="C10" s="229"/>
      <c r="D10" s="229"/>
      <c r="E10" s="229"/>
      <c r="F10" s="229"/>
      <c r="G10" s="229"/>
      <c r="H10" s="230"/>
    </row>
    <row r="11" spans="1:8" s="174" customFormat="1" ht="15" customHeight="1">
      <c r="A11" s="14" t="s">
        <v>39</v>
      </c>
      <c r="B11" s="225">
        <v>0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6">
        <v>0</v>
      </c>
    </row>
    <row r="12" spans="1:8" s="174" customFormat="1" ht="15" customHeight="1">
      <c r="A12" s="14" t="s">
        <v>40</v>
      </c>
      <c r="B12" s="227">
        <v>0</v>
      </c>
      <c r="C12" s="227">
        <v>0</v>
      </c>
      <c r="D12" s="227">
        <v>0</v>
      </c>
      <c r="E12" s="227">
        <v>0</v>
      </c>
      <c r="F12" s="227">
        <v>0</v>
      </c>
      <c r="G12" s="227">
        <v>0</v>
      </c>
      <c r="H12" s="228">
        <v>0</v>
      </c>
    </row>
    <row r="13" spans="1:8" s="174" customFormat="1" ht="15" customHeight="1">
      <c r="A13" s="14" t="s">
        <v>41</v>
      </c>
      <c r="B13" s="195">
        <f aca="true" t="shared" si="2" ref="B13:H13">B11*B12</f>
        <v>0</v>
      </c>
      <c r="C13" s="195">
        <f t="shared" si="2"/>
        <v>0</v>
      </c>
      <c r="D13" s="195">
        <f t="shared" si="2"/>
        <v>0</v>
      </c>
      <c r="E13" s="195">
        <f t="shared" si="2"/>
        <v>0</v>
      </c>
      <c r="F13" s="195">
        <f t="shared" si="2"/>
        <v>0</v>
      </c>
      <c r="G13" s="19">
        <f t="shared" si="2"/>
        <v>0</v>
      </c>
      <c r="H13" s="20">
        <f t="shared" si="2"/>
        <v>0</v>
      </c>
    </row>
    <row r="14" spans="1:8" s="174" customFormat="1" ht="15" customHeight="1">
      <c r="A14" s="184"/>
      <c r="B14" s="231"/>
      <c r="C14" s="231"/>
      <c r="D14" s="231"/>
      <c r="E14" s="231"/>
      <c r="F14" s="231"/>
      <c r="G14" s="231"/>
      <c r="H14" s="232"/>
    </row>
    <row r="15" spans="1:8" s="174" customFormat="1" ht="15" customHeight="1">
      <c r="A15" s="14" t="s">
        <v>42</v>
      </c>
      <c r="B15" s="225">
        <v>0</v>
      </c>
      <c r="C15" s="225">
        <v>0</v>
      </c>
      <c r="D15" s="225">
        <v>0</v>
      </c>
      <c r="E15" s="225">
        <v>0</v>
      </c>
      <c r="F15" s="225">
        <v>0</v>
      </c>
      <c r="G15" s="225">
        <v>0</v>
      </c>
      <c r="H15" s="226">
        <v>0</v>
      </c>
    </row>
    <row r="16" spans="1:8" s="174" customFormat="1" ht="15" customHeight="1">
      <c r="A16" s="14" t="s">
        <v>43</v>
      </c>
      <c r="B16" s="227">
        <v>0</v>
      </c>
      <c r="C16" s="227">
        <v>0</v>
      </c>
      <c r="D16" s="227">
        <v>0</v>
      </c>
      <c r="E16" s="227">
        <v>0</v>
      </c>
      <c r="F16" s="227">
        <v>0</v>
      </c>
      <c r="G16" s="227">
        <v>0</v>
      </c>
      <c r="H16" s="228">
        <v>0</v>
      </c>
    </row>
    <row r="17" spans="1:8" s="174" customFormat="1" ht="15" customHeight="1">
      <c r="A17" s="14" t="s">
        <v>44</v>
      </c>
      <c r="B17" s="195">
        <f aca="true" t="shared" si="3" ref="B17:H17">B15*B16</f>
        <v>0</v>
      </c>
      <c r="C17" s="195">
        <f t="shared" si="3"/>
        <v>0</v>
      </c>
      <c r="D17" s="195">
        <f t="shared" si="3"/>
        <v>0</v>
      </c>
      <c r="E17" s="195">
        <f t="shared" si="3"/>
        <v>0</v>
      </c>
      <c r="F17" s="195">
        <f t="shared" si="3"/>
        <v>0</v>
      </c>
      <c r="G17" s="195">
        <f t="shared" si="3"/>
        <v>0</v>
      </c>
      <c r="H17" s="20">
        <f t="shared" si="3"/>
        <v>0</v>
      </c>
    </row>
    <row r="18" spans="1:8" s="174" customFormat="1" ht="15" customHeight="1">
      <c r="A18" s="184"/>
      <c r="B18" s="231"/>
      <c r="C18" s="231"/>
      <c r="D18" s="231"/>
      <c r="E18" s="231"/>
      <c r="F18" s="231"/>
      <c r="G18" s="231"/>
      <c r="H18" s="230"/>
    </row>
    <row r="19" spans="1:8" s="174" customFormat="1" ht="15" customHeight="1">
      <c r="A19" s="14" t="s">
        <v>45</v>
      </c>
      <c r="B19" s="233">
        <f aca="true" t="shared" si="4" ref="B19:H19">B15+B11+B7+B3</f>
        <v>0</v>
      </c>
      <c r="C19" s="233">
        <f t="shared" si="4"/>
        <v>0</v>
      </c>
      <c r="D19" s="233">
        <f t="shared" si="4"/>
        <v>0</v>
      </c>
      <c r="E19" s="233">
        <f t="shared" si="4"/>
        <v>0</v>
      </c>
      <c r="F19" s="233">
        <f t="shared" si="4"/>
        <v>0</v>
      </c>
      <c r="G19" s="234">
        <f t="shared" si="4"/>
        <v>0</v>
      </c>
      <c r="H19" s="235">
        <f t="shared" si="4"/>
        <v>0</v>
      </c>
    </row>
    <row r="20" spans="1:8" s="174" customFormat="1" ht="15" customHeight="1">
      <c r="A20" s="14" t="s">
        <v>46</v>
      </c>
      <c r="B20" s="195">
        <f aca="true" t="shared" si="5" ref="B20:H20">B17+B13+B9+B5</f>
        <v>0</v>
      </c>
      <c r="C20" s="195">
        <f t="shared" si="5"/>
        <v>0</v>
      </c>
      <c r="D20" s="195">
        <f t="shared" si="5"/>
        <v>0</v>
      </c>
      <c r="E20" s="195">
        <f t="shared" si="5"/>
        <v>0</v>
      </c>
      <c r="F20" s="195">
        <f t="shared" si="5"/>
        <v>0</v>
      </c>
      <c r="G20" s="19">
        <f t="shared" si="5"/>
        <v>0</v>
      </c>
      <c r="H20" s="20">
        <f t="shared" si="5"/>
        <v>0</v>
      </c>
    </row>
    <row r="21" spans="1:8" s="174" customFormat="1" ht="15" customHeight="1">
      <c r="A21" s="184"/>
      <c r="B21" s="231"/>
      <c r="C21" s="231"/>
      <c r="D21" s="231"/>
      <c r="E21" s="231"/>
      <c r="F21" s="231"/>
      <c r="G21" s="231"/>
      <c r="H21" s="230"/>
    </row>
    <row r="22" spans="1:8" s="174" customFormat="1" ht="15" customHeight="1">
      <c r="A22" s="14" t="s">
        <v>47</v>
      </c>
      <c r="B22" s="236" t="e">
        <f>B23/B20</f>
        <v>#DIV/0!</v>
      </c>
      <c r="C22" s="237">
        <v>0</v>
      </c>
      <c r="D22" s="237">
        <v>0</v>
      </c>
      <c r="E22" s="237">
        <v>0</v>
      </c>
      <c r="F22" s="237">
        <v>0</v>
      </c>
      <c r="G22" s="237">
        <v>0</v>
      </c>
      <c r="H22" s="238">
        <v>0</v>
      </c>
    </row>
    <row r="23" spans="1:8" s="174" customFormat="1" ht="15" customHeight="1">
      <c r="A23" s="14" t="s">
        <v>122</v>
      </c>
      <c r="B23" s="327">
        <f>'CE consuntivo'!D19</f>
        <v>0</v>
      </c>
      <c r="C23" s="195">
        <f aca="true" t="shared" si="6" ref="C23:H23">C20*C22</f>
        <v>0</v>
      </c>
      <c r="D23" s="195">
        <f t="shared" si="6"/>
        <v>0</v>
      </c>
      <c r="E23" s="195">
        <f t="shared" si="6"/>
        <v>0</v>
      </c>
      <c r="F23" s="195">
        <f t="shared" si="6"/>
        <v>0</v>
      </c>
      <c r="G23" s="195">
        <f t="shared" si="6"/>
        <v>0</v>
      </c>
      <c r="H23" s="196">
        <f t="shared" si="6"/>
        <v>0</v>
      </c>
    </row>
    <row r="24" spans="1:8" s="174" customFormat="1" ht="15" customHeight="1">
      <c r="A24" s="184"/>
      <c r="B24" s="229"/>
      <c r="C24" s="229"/>
      <c r="D24" s="229"/>
      <c r="E24" s="229"/>
      <c r="F24" s="229"/>
      <c r="G24" s="229"/>
      <c r="H24" s="230"/>
    </row>
    <row r="25" spans="1:8" s="174" customFormat="1" ht="15" customHeight="1">
      <c r="A25" s="14" t="s">
        <v>49</v>
      </c>
      <c r="B25" s="19" t="e">
        <f aca="true" t="shared" si="7" ref="B25:H25">B20/B19</f>
        <v>#DIV/0!</v>
      </c>
      <c r="C25" s="19" t="e">
        <f t="shared" si="7"/>
        <v>#DIV/0!</v>
      </c>
      <c r="D25" s="19" t="e">
        <f t="shared" si="7"/>
        <v>#DIV/0!</v>
      </c>
      <c r="E25" s="19" t="e">
        <f t="shared" si="7"/>
        <v>#DIV/0!</v>
      </c>
      <c r="F25" s="19" t="e">
        <f t="shared" si="7"/>
        <v>#DIV/0!</v>
      </c>
      <c r="G25" s="19" t="e">
        <f t="shared" si="7"/>
        <v>#DIV/0!</v>
      </c>
      <c r="H25" s="20" t="e">
        <f t="shared" si="7"/>
        <v>#DIV/0!</v>
      </c>
    </row>
    <row r="26" spans="1:8" s="174" customFormat="1" ht="15" customHeight="1" thickBot="1">
      <c r="A26" s="219" t="s">
        <v>50</v>
      </c>
      <c r="B26" s="222" t="e">
        <f>'Ricavi di vendita e val. prod.'!B7/B19</f>
        <v>#DIV/0!</v>
      </c>
      <c r="C26" s="222" t="e">
        <f>'Ricavi di vendita e val. prod.'!C7/C19</f>
        <v>#DIV/0!</v>
      </c>
      <c r="D26" s="222" t="e">
        <f>'Ricavi di vendita e val. prod.'!D7/D19</f>
        <v>#DIV/0!</v>
      </c>
      <c r="E26" s="222" t="e">
        <f>'Ricavi di vendita e val. prod.'!E7/E19</f>
        <v>#DIV/0!</v>
      </c>
      <c r="F26" s="222" t="e">
        <f>'Ricavi di vendita e val. prod.'!F7/F19</f>
        <v>#DIV/0!</v>
      </c>
      <c r="G26" s="222" t="e">
        <f>'Ricavi di vendita e val. prod.'!G7/G19</f>
        <v>#DIV/0!</v>
      </c>
      <c r="H26" s="239" t="e">
        <f>'Ricavi di vendita e val. prod.'!H7/H19</f>
        <v>#DIV/0!</v>
      </c>
    </row>
    <row r="27" spans="1:6" ht="12.75">
      <c r="A27" s="223"/>
      <c r="B27" s="223"/>
      <c r="C27" s="223"/>
      <c r="D27" s="223"/>
      <c r="E27" s="223"/>
      <c r="F27" s="223"/>
    </row>
    <row r="29" ht="12.75">
      <c r="B29" s="240"/>
    </row>
    <row r="30" ht="12.75">
      <c r="B30" s="241"/>
    </row>
  </sheetData>
  <sheetProtection password="B81E" sheet="1"/>
  <printOptions/>
  <pageMargins left="0.5905511811023623" right="0.3937007874015748" top="0.5905511811023623" bottom="0.5905511811023623" header="0.2362204724409449" footer="0.2362204724409449"/>
  <pageSetup horizontalDpi="600" verticalDpi="600" orientation="portrait" paperSize="9" scale="65" r:id="rId1"/>
  <headerFooter alignWithMargins="0"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B3" sqref="B3"/>
    </sheetView>
  </sheetViews>
  <sheetFormatPr defaultColWidth="9.140625" defaultRowHeight="15" customHeight="1"/>
  <cols>
    <col min="1" max="1" width="59.7109375" style="174" customWidth="1"/>
    <col min="2" max="8" width="11.7109375" style="174" customWidth="1"/>
    <col min="9" max="16384" width="9.140625" style="174" customWidth="1"/>
  </cols>
  <sheetData>
    <row r="1" ht="15" customHeight="1" thickBot="1">
      <c r="A1" s="242" t="s">
        <v>316</v>
      </c>
    </row>
    <row r="2" spans="1:8" ht="15" customHeight="1">
      <c r="A2" s="243"/>
      <c r="B2" s="244">
        <v>2018</v>
      </c>
      <c r="C2" s="245">
        <f>B2+1</f>
        <v>2019</v>
      </c>
      <c r="D2" s="245">
        <f>C2+1</f>
        <v>2020</v>
      </c>
      <c r="E2" s="246" t="s">
        <v>127</v>
      </c>
      <c r="F2" s="175"/>
      <c r="G2" s="175"/>
      <c r="H2" s="175"/>
    </row>
    <row r="3" spans="1:8" ht="15" customHeight="1">
      <c r="A3" s="247" t="s">
        <v>88</v>
      </c>
      <c r="B3" s="395">
        <v>0</v>
      </c>
      <c r="C3" s="395">
        <v>0</v>
      </c>
      <c r="D3" s="395">
        <v>0</v>
      </c>
      <c r="E3" s="248">
        <f>SUM(B3:D3)</f>
        <v>0</v>
      </c>
      <c r="F3" s="175"/>
      <c r="G3" s="175"/>
      <c r="H3" s="175"/>
    </row>
    <row r="4" spans="1:8" ht="15" customHeight="1">
      <c r="A4" s="14" t="s">
        <v>283</v>
      </c>
      <c r="B4" s="395">
        <v>0</v>
      </c>
      <c r="C4" s="395">
        <v>0</v>
      </c>
      <c r="D4" s="395">
        <v>0</v>
      </c>
      <c r="E4" s="248">
        <f aca="true" t="shared" si="0" ref="E4:E10">SUM(B4:D4)</f>
        <v>0</v>
      </c>
      <c r="F4" s="175"/>
      <c r="G4" s="175"/>
      <c r="H4" s="175"/>
    </row>
    <row r="5" spans="1:8" ht="15" customHeight="1">
      <c r="A5" s="14" t="s">
        <v>284</v>
      </c>
      <c r="B5" s="395">
        <v>0</v>
      </c>
      <c r="C5" s="395">
        <v>0</v>
      </c>
      <c r="D5" s="395">
        <v>0</v>
      </c>
      <c r="E5" s="248">
        <f t="shared" si="0"/>
        <v>0</v>
      </c>
      <c r="F5" s="175"/>
      <c r="G5" s="175"/>
      <c r="H5" s="175"/>
    </row>
    <row r="6" spans="1:8" ht="15" customHeight="1">
      <c r="A6" s="14" t="s">
        <v>89</v>
      </c>
      <c r="B6" s="395">
        <v>0</v>
      </c>
      <c r="C6" s="395">
        <v>0</v>
      </c>
      <c r="D6" s="395">
        <v>0</v>
      </c>
      <c r="E6" s="248">
        <f t="shared" si="0"/>
        <v>0</v>
      </c>
      <c r="F6" s="175"/>
      <c r="G6" s="175"/>
      <c r="H6" s="175"/>
    </row>
    <row r="7" spans="1:8" ht="15" customHeight="1">
      <c r="A7" s="14" t="s">
        <v>123</v>
      </c>
      <c r="B7" s="395">
        <v>0</v>
      </c>
      <c r="C7" s="395">
        <v>0</v>
      </c>
      <c r="D7" s="395">
        <v>0</v>
      </c>
      <c r="E7" s="248">
        <f t="shared" si="0"/>
        <v>0</v>
      </c>
      <c r="F7" s="175"/>
      <c r="G7" s="175"/>
      <c r="H7" s="175"/>
    </row>
    <row r="8" spans="1:8" ht="15" customHeight="1">
      <c r="A8" s="14" t="s">
        <v>92</v>
      </c>
      <c r="B8" s="395">
        <v>0</v>
      </c>
      <c r="C8" s="395">
        <v>0</v>
      </c>
      <c r="D8" s="395">
        <v>0</v>
      </c>
      <c r="E8" s="248">
        <f t="shared" si="0"/>
        <v>0</v>
      </c>
      <c r="F8" s="175"/>
      <c r="G8" s="175"/>
      <c r="H8" s="175"/>
    </row>
    <row r="9" spans="1:8" ht="15" customHeight="1">
      <c r="A9" s="14" t="s">
        <v>90</v>
      </c>
      <c r="B9" s="395">
        <v>0</v>
      </c>
      <c r="C9" s="395">
        <v>0</v>
      </c>
      <c r="D9" s="395">
        <v>0</v>
      </c>
      <c r="E9" s="248">
        <f t="shared" si="0"/>
        <v>0</v>
      </c>
      <c r="F9" s="175"/>
      <c r="G9" s="175"/>
      <c r="H9" s="175"/>
    </row>
    <row r="10" spans="1:8" ht="15" customHeight="1">
      <c r="A10" s="14" t="s">
        <v>91</v>
      </c>
      <c r="B10" s="395">
        <v>0</v>
      </c>
      <c r="C10" s="395">
        <v>0</v>
      </c>
      <c r="D10" s="395">
        <v>0</v>
      </c>
      <c r="E10" s="248">
        <f t="shared" si="0"/>
        <v>0</v>
      </c>
      <c r="F10" s="175"/>
      <c r="G10" s="175"/>
      <c r="H10" s="175"/>
    </row>
    <row r="11" spans="1:8" ht="15" customHeight="1" thickBot="1">
      <c r="A11" s="189" t="s">
        <v>93</v>
      </c>
      <c r="B11" s="215">
        <f>SUM(B3:B10)</f>
        <v>0</v>
      </c>
      <c r="C11" s="215">
        <f>SUM(C3:C10)</f>
        <v>0</v>
      </c>
      <c r="D11" s="215">
        <f>SUM(D3:D10)</f>
        <v>0</v>
      </c>
      <c r="E11" s="216">
        <f>SUM(E3:E10)</f>
        <v>0</v>
      </c>
      <c r="F11" s="175"/>
      <c r="G11" s="175"/>
      <c r="H11" s="175"/>
    </row>
    <row r="12" spans="1:8" ht="15" customHeight="1">
      <c r="A12" s="175"/>
      <c r="B12" s="175"/>
      <c r="C12" s="175"/>
      <c r="D12" s="175"/>
      <c r="E12" s="175"/>
      <c r="F12" s="175"/>
      <c r="G12" s="175"/>
      <c r="H12" s="175"/>
    </row>
    <row r="13" spans="1:8" ht="15" customHeight="1" thickBot="1">
      <c r="A13" s="16" t="s">
        <v>290</v>
      </c>
      <c r="B13" s="16"/>
      <c r="C13" s="17"/>
      <c r="D13" s="17"/>
      <c r="E13" s="17"/>
      <c r="F13" s="17"/>
      <c r="G13" s="17"/>
      <c r="H13" s="175"/>
    </row>
    <row r="14" spans="1:8" ht="15" customHeight="1">
      <c r="A14" s="249"/>
      <c r="B14" s="150">
        <f>'CE consuntivo riclassificato'!D3</f>
        <v>2017</v>
      </c>
      <c r="C14" s="23">
        <f aca="true" t="shared" si="1" ref="C14:H14">B14+1</f>
        <v>2018</v>
      </c>
      <c r="D14" s="23">
        <f t="shared" si="1"/>
        <v>2019</v>
      </c>
      <c r="E14" s="23">
        <f t="shared" si="1"/>
        <v>2020</v>
      </c>
      <c r="F14" s="23">
        <f t="shared" si="1"/>
        <v>2021</v>
      </c>
      <c r="G14" s="23">
        <f t="shared" si="1"/>
        <v>2022</v>
      </c>
      <c r="H14" s="24">
        <f t="shared" si="1"/>
        <v>2023</v>
      </c>
    </row>
    <row r="15" spans="1:8" ht="15" customHeight="1">
      <c r="A15" s="250" t="s">
        <v>291</v>
      </c>
      <c r="B15" s="447" t="s">
        <v>292</v>
      </c>
      <c r="C15" s="448"/>
      <c r="D15" s="448"/>
      <c r="E15" s="448"/>
      <c r="F15" s="448"/>
      <c r="G15" s="448"/>
      <c r="H15" s="449"/>
    </row>
    <row r="16" spans="1:8" ht="15" customHeight="1">
      <c r="A16" s="14" t="s">
        <v>96</v>
      </c>
      <c r="B16" s="394">
        <v>0</v>
      </c>
      <c r="C16" s="320">
        <v>0</v>
      </c>
      <c r="D16" s="320">
        <v>0</v>
      </c>
      <c r="E16" s="320">
        <v>0</v>
      </c>
      <c r="F16" s="320">
        <v>0</v>
      </c>
      <c r="G16" s="320">
        <v>0</v>
      </c>
      <c r="H16" s="29">
        <v>0</v>
      </c>
    </row>
    <row r="17" spans="1:8" ht="15" customHeight="1">
      <c r="A17" s="14" t="s">
        <v>51</v>
      </c>
      <c r="B17" s="211">
        <f>'CE consuntivo'!D24</f>
        <v>0</v>
      </c>
      <c r="C17" s="393">
        <v>0</v>
      </c>
      <c r="D17" s="393">
        <v>0</v>
      </c>
      <c r="E17" s="393">
        <v>0</v>
      </c>
      <c r="F17" s="393">
        <v>0</v>
      </c>
      <c r="G17" s="393">
        <v>0</v>
      </c>
      <c r="H17" s="318">
        <v>0</v>
      </c>
    </row>
    <row r="18" spans="1:8" ht="15" customHeight="1">
      <c r="A18" s="14" t="s">
        <v>97</v>
      </c>
      <c r="B18" s="394">
        <v>0</v>
      </c>
      <c r="C18" s="251">
        <f aca="true" t="shared" si="2" ref="C18:H18">B18+C17</f>
        <v>0</v>
      </c>
      <c r="D18" s="251">
        <f t="shared" si="2"/>
        <v>0</v>
      </c>
      <c r="E18" s="251">
        <f t="shared" si="2"/>
        <v>0</v>
      </c>
      <c r="F18" s="251">
        <f t="shared" si="2"/>
        <v>0</v>
      </c>
      <c r="G18" s="251">
        <f t="shared" si="2"/>
        <v>0</v>
      </c>
      <c r="H18" s="252">
        <f t="shared" si="2"/>
        <v>0</v>
      </c>
    </row>
    <row r="19" spans="1:8" ht="15" customHeight="1">
      <c r="A19" s="14" t="s">
        <v>94</v>
      </c>
      <c r="B19" s="253">
        <f>B16-B18</f>
        <v>0</v>
      </c>
      <c r="C19" s="148">
        <f aca="true" t="shared" si="3" ref="C19:H19">C16-C18</f>
        <v>0</v>
      </c>
      <c r="D19" s="148">
        <f t="shared" si="3"/>
        <v>0</v>
      </c>
      <c r="E19" s="148">
        <f t="shared" si="3"/>
        <v>0</v>
      </c>
      <c r="F19" s="148">
        <f t="shared" si="3"/>
        <v>0</v>
      </c>
      <c r="G19" s="148">
        <f t="shared" si="3"/>
        <v>0</v>
      </c>
      <c r="H19" s="149">
        <f t="shared" si="3"/>
        <v>0</v>
      </c>
    </row>
    <row r="20" spans="1:8" ht="15" customHeight="1">
      <c r="A20" s="250" t="s">
        <v>293</v>
      </c>
      <c r="B20" s="447" t="s">
        <v>292</v>
      </c>
      <c r="C20" s="448"/>
      <c r="D20" s="448"/>
      <c r="E20" s="448"/>
      <c r="F20" s="448"/>
      <c r="G20" s="448"/>
      <c r="H20" s="449"/>
    </row>
    <row r="21" spans="1:8" ht="15" customHeight="1">
      <c r="A21" s="14" t="s">
        <v>52</v>
      </c>
      <c r="B21" s="211">
        <f>'CE consuntivo'!D23</f>
        <v>0</v>
      </c>
      <c r="C21" s="393">
        <v>0</v>
      </c>
      <c r="D21" s="393">
        <v>0</v>
      </c>
      <c r="E21" s="393">
        <v>0</v>
      </c>
      <c r="F21" s="393">
        <v>0</v>
      </c>
      <c r="G21" s="393">
        <v>0</v>
      </c>
      <c r="H21" s="317">
        <v>0</v>
      </c>
    </row>
    <row r="22" spans="1:8" ht="15" customHeight="1">
      <c r="A22" s="14" t="s">
        <v>95</v>
      </c>
      <c r="B22" s="181">
        <v>0</v>
      </c>
      <c r="C22" s="148">
        <f aca="true" t="shared" si="4" ref="C22:H22">B22-C21</f>
        <v>0</v>
      </c>
      <c r="D22" s="148">
        <f t="shared" si="4"/>
        <v>0</v>
      </c>
      <c r="E22" s="148">
        <f t="shared" si="4"/>
        <v>0</v>
      </c>
      <c r="F22" s="148">
        <f t="shared" si="4"/>
        <v>0</v>
      </c>
      <c r="G22" s="148">
        <f t="shared" si="4"/>
        <v>0</v>
      </c>
      <c r="H22" s="20">
        <f t="shared" si="4"/>
        <v>0</v>
      </c>
    </row>
    <row r="23" spans="1:8" ht="15" customHeight="1">
      <c r="A23" s="250" t="s">
        <v>294</v>
      </c>
      <c r="B23" s="450" t="s">
        <v>317</v>
      </c>
      <c r="C23" s="451"/>
      <c r="D23" s="451"/>
      <c r="E23" s="451"/>
      <c r="F23" s="451"/>
      <c r="G23" s="451"/>
      <c r="H23" s="452"/>
    </row>
    <row r="24" spans="1:12" ht="15" customHeight="1">
      <c r="A24" s="247" t="s">
        <v>88</v>
      </c>
      <c r="B24" s="251"/>
      <c r="C24" s="392">
        <v>0</v>
      </c>
      <c r="D24" s="323">
        <v>0</v>
      </c>
      <c r="E24" s="323">
        <v>0</v>
      </c>
      <c r="F24" s="323">
        <v>0</v>
      </c>
      <c r="G24" s="393">
        <v>0</v>
      </c>
      <c r="H24" s="317">
        <v>0</v>
      </c>
      <c r="J24" s="256"/>
      <c r="K24" s="257"/>
      <c r="L24" s="257"/>
    </row>
    <row r="25" spans="1:12" ht="15" customHeight="1">
      <c r="A25" s="14" t="str">
        <f>A4</f>
        <v>Suolo aziendale e sistemazione</v>
      </c>
      <c r="B25" s="251"/>
      <c r="C25" s="392">
        <v>0</v>
      </c>
      <c r="D25" s="323">
        <v>0</v>
      </c>
      <c r="E25" s="323">
        <v>0</v>
      </c>
      <c r="F25" s="323">
        <v>0</v>
      </c>
      <c r="G25" s="393">
        <v>0</v>
      </c>
      <c r="H25" s="318">
        <v>0</v>
      </c>
      <c r="J25" s="256"/>
      <c r="K25" s="257"/>
      <c r="L25" s="257"/>
    </row>
    <row r="26" spans="1:12" ht="15" customHeight="1">
      <c r="A26" s="14" t="str">
        <f>A5</f>
        <v>Capannoni, Fabbricati civili, Fabbricati industriali, assimilati</v>
      </c>
      <c r="B26" s="251"/>
      <c r="C26" s="392">
        <v>0</v>
      </c>
      <c r="D26" s="323">
        <v>0</v>
      </c>
      <c r="E26" s="323">
        <v>0</v>
      </c>
      <c r="F26" s="323">
        <v>0</v>
      </c>
      <c r="G26" s="393">
        <v>0</v>
      </c>
      <c r="H26" s="318">
        <v>0</v>
      </c>
      <c r="J26" s="256"/>
      <c r="K26" s="257"/>
      <c r="L26" s="257"/>
    </row>
    <row r="27" spans="1:12" ht="15" customHeight="1">
      <c r="A27" s="14" t="s">
        <v>89</v>
      </c>
      <c r="B27" s="251"/>
      <c r="C27" s="392">
        <v>0</v>
      </c>
      <c r="D27" s="323">
        <v>0</v>
      </c>
      <c r="E27" s="323">
        <v>0</v>
      </c>
      <c r="F27" s="323">
        <v>0</v>
      </c>
      <c r="G27" s="393">
        <v>0</v>
      </c>
      <c r="H27" s="318">
        <v>0</v>
      </c>
      <c r="J27" s="256"/>
      <c r="K27" s="257"/>
      <c r="L27" s="257"/>
    </row>
    <row r="28" spans="1:12" ht="15" customHeight="1">
      <c r="A28" s="14" t="s">
        <v>123</v>
      </c>
      <c r="B28" s="251"/>
      <c r="C28" s="392">
        <v>0</v>
      </c>
      <c r="D28" s="323">
        <v>0</v>
      </c>
      <c r="E28" s="323">
        <v>0</v>
      </c>
      <c r="F28" s="323">
        <v>0</v>
      </c>
      <c r="G28" s="393">
        <v>0</v>
      </c>
      <c r="H28" s="318">
        <v>0</v>
      </c>
      <c r="J28" s="256"/>
      <c r="K28" s="257"/>
      <c r="L28" s="257"/>
    </row>
    <row r="29" spans="1:12" ht="15" customHeight="1">
      <c r="A29" s="14" t="s">
        <v>92</v>
      </c>
      <c r="B29" s="251"/>
      <c r="C29" s="392">
        <v>0</v>
      </c>
      <c r="D29" s="323">
        <v>0</v>
      </c>
      <c r="E29" s="323">
        <v>0</v>
      </c>
      <c r="F29" s="323">
        <v>0</v>
      </c>
      <c r="G29" s="393">
        <v>0</v>
      </c>
      <c r="H29" s="318">
        <v>0</v>
      </c>
      <c r="J29" s="256"/>
      <c r="K29" s="257"/>
      <c r="L29" s="257"/>
    </row>
    <row r="30" spans="1:12" ht="15" customHeight="1">
      <c r="A30" s="14" t="s">
        <v>90</v>
      </c>
      <c r="B30" s="251"/>
      <c r="C30" s="392">
        <v>0</v>
      </c>
      <c r="D30" s="392">
        <v>0</v>
      </c>
      <c r="E30" s="323">
        <v>0</v>
      </c>
      <c r="F30" s="323">
        <v>0</v>
      </c>
      <c r="G30" s="393">
        <v>0</v>
      </c>
      <c r="H30" s="318">
        <v>0</v>
      </c>
      <c r="J30" s="256"/>
      <c r="K30" s="257"/>
      <c r="L30" s="257"/>
    </row>
    <row r="31" spans="1:12" ht="15" customHeight="1">
      <c r="A31" s="14" t="s">
        <v>91</v>
      </c>
      <c r="B31" s="251"/>
      <c r="C31" s="392">
        <v>0</v>
      </c>
      <c r="D31" s="392">
        <v>0</v>
      </c>
      <c r="E31" s="323">
        <v>0</v>
      </c>
      <c r="F31" s="323">
        <v>0</v>
      </c>
      <c r="G31" s="393">
        <v>0</v>
      </c>
      <c r="H31" s="317">
        <v>0</v>
      </c>
      <c r="J31" s="256"/>
      <c r="K31" s="257"/>
      <c r="L31" s="257"/>
    </row>
    <row r="32" spans="1:8" ht="15" customHeight="1">
      <c r="A32" s="250" t="s">
        <v>53</v>
      </c>
      <c r="B32" s="31"/>
      <c r="C32" s="254"/>
      <c r="D32" s="254"/>
      <c r="E32" s="254"/>
      <c r="F32" s="254"/>
      <c r="G32" s="254"/>
      <c r="H32" s="255"/>
    </row>
    <row r="33" spans="1:8" ht="15" customHeight="1">
      <c r="A33" s="247" t="s">
        <v>88</v>
      </c>
      <c r="B33" s="19"/>
      <c r="C33" s="26">
        <f aca="true" t="shared" si="5" ref="C33:C40">C24</f>
        <v>0</v>
      </c>
      <c r="D33" s="26">
        <f aca="true" t="shared" si="6" ref="D33:H40">C33+D24</f>
        <v>0</v>
      </c>
      <c r="E33" s="26">
        <f t="shared" si="6"/>
        <v>0</v>
      </c>
      <c r="F33" s="26">
        <f t="shared" si="6"/>
        <v>0</v>
      </c>
      <c r="G33" s="26">
        <f t="shared" si="6"/>
        <v>0</v>
      </c>
      <c r="H33" s="20">
        <f t="shared" si="6"/>
        <v>0</v>
      </c>
    </row>
    <row r="34" spans="1:8" ht="15" customHeight="1">
      <c r="A34" s="14" t="str">
        <f>A25</f>
        <v>Suolo aziendale e sistemazione</v>
      </c>
      <c r="B34" s="19"/>
      <c r="C34" s="26">
        <f t="shared" si="5"/>
        <v>0</v>
      </c>
      <c r="D34" s="26">
        <f t="shared" si="6"/>
        <v>0</v>
      </c>
      <c r="E34" s="26">
        <f t="shared" si="6"/>
        <v>0</v>
      </c>
      <c r="F34" s="26">
        <f t="shared" si="6"/>
        <v>0</v>
      </c>
      <c r="G34" s="26">
        <f t="shared" si="6"/>
        <v>0</v>
      </c>
      <c r="H34" s="217">
        <f t="shared" si="6"/>
        <v>0</v>
      </c>
    </row>
    <row r="35" spans="1:8" ht="15" customHeight="1">
      <c r="A35" s="14" t="str">
        <f>A26</f>
        <v>Capannoni, Fabbricati civili, Fabbricati industriali, assimilati</v>
      </c>
      <c r="B35" s="19"/>
      <c r="C35" s="26">
        <f t="shared" si="5"/>
        <v>0</v>
      </c>
      <c r="D35" s="26">
        <f t="shared" si="6"/>
        <v>0</v>
      </c>
      <c r="E35" s="26">
        <f t="shared" si="6"/>
        <v>0</v>
      </c>
      <c r="F35" s="26">
        <f t="shared" si="6"/>
        <v>0</v>
      </c>
      <c r="G35" s="26">
        <f t="shared" si="6"/>
        <v>0</v>
      </c>
      <c r="H35" s="217">
        <f t="shared" si="6"/>
        <v>0</v>
      </c>
    </row>
    <row r="36" spans="1:8" ht="15" customHeight="1">
      <c r="A36" s="14" t="s">
        <v>89</v>
      </c>
      <c r="B36" s="19"/>
      <c r="C36" s="26">
        <f t="shared" si="5"/>
        <v>0</v>
      </c>
      <c r="D36" s="26">
        <f t="shared" si="6"/>
        <v>0</v>
      </c>
      <c r="E36" s="26">
        <f t="shared" si="6"/>
        <v>0</v>
      </c>
      <c r="F36" s="26">
        <f t="shared" si="6"/>
        <v>0</v>
      </c>
      <c r="G36" s="26">
        <f t="shared" si="6"/>
        <v>0</v>
      </c>
      <c r="H36" s="217">
        <f t="shared" si="6"/>
        <v>0</v>
      </c>
    </row>
    <row r="37" spans="1:8" ht="15" customHeight="1">
      <c r="A37" s="14" t="s">
        <v>123</v>
      </c>
      <c r="B37" s="19"/>
      <c r="C37" s="26">
        <f t="shared" si="5"/>
        <v>0</v>
      </c>
      <c r="D37" s="26">
        <f t="shared" si="6"/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17">
        <f t="shared" si="6"/>
        <v>0</v>
      </c>
    </row>
    <row r="38" spans="1:8" ht="15" customHeight="1">
      <c r="A38" s="14" t="s">
        <v>92</v>
      </c>
      <c r="B38" s="19"/>
      <c r="C38" s="26">
        <f t="shared" si="5"/>
        <v>0</v>
      </c>
      <c r="D38" s="26">
        <f t="shared" si="6"/>
        <v>0</v>
      </c>
      <c r="E38" s="26">
        <f t="shared" si="6"/>
        <v>0</v>
      </c>
      <c r="F38" s="26">
        <f t="shared" si="6"/>
        <v>0</v>
      </c>
      <c r="G38" s="26">
        <f t="shared" si="6"/>
        <v>0</v>
      </c>
      <c r="H38" s="217">
        <f t="shared" si="6"/>
        <v>0</v>
      </c>
    </row>
    <row r="39" spans="1:8" ht="15" customHeight="1">
      <c r="A39" s="14" t="s">
        <v>90</v>
      </c>
      <c r="B39" s="19"/>
      <c r="C39" s="26">
        <f t="shared" si="5"/>
        <v>0</v>
      </c>
      <c r="D39" s="26">
        <f t="shared" si="6"/>
        <v>0</v>
      </c>
      <c r="E39" s="26">
        <f t="shared" si="6"/>
        <v>0</v>
      </c>
      <c r="F39" s="26">
        <f t="shared" si="6"/>
        <v>0</v>
      </c>
      <c r="G39" s="26">
        <f t="shared" si="6"/>
        <v>0</v>
      </c>
      <c r="H39" s="217">
        <f t="shared" si="6"/>
        <v>0</v>
      </c>
    </row>
    <row r="40" spans="1:8" ht="15" customHeight="1">
      <c r="A40" s="14" t="s">
        <v>91</v>
      </c>
      <c r="B40" s="19"/>
      <c r="C40" s="26">
        <f t="shared" si="5"/>
        <v>0</v>
      </c>
      <c r="D40" s="26">
        <f t="shared" si="6"/>
        <v>0</v>
      </c>
      <c r="E40" s="26">
        <f t="shared" si="6"/>
        <v>0</v>
      </c>
      <c r="F40" s="26">
        <f t="shared" si="6"/>
        <v>0</v>
      </c>
      <c r="G40" s="26">
        <f t="shared" si="6"/>
        <v>0</v>
      </c>
      <c r="H40" s="20">
        <f t="shared" si="6"/>
        <v>0</v>
      </c>
    </row>
    <row r="41" spans="1:8" ht="15" customHeight="1">
      <c r="A41" s="250" t="s">
        <v>54</v>
      </c>
      <c r="B41" s="31"/>
      <c r="C41" s="254"/>
      <c r="D41" s="254"/>
      <c r="E41" s="254"/>
      <c r="F41" s="254"/>
      <c r="G41" s="254"/>
      <c r="H41" s="255"/>
    </row>
    <row r="42" spans="1:8" ht="15" customHeight="1">
      <c r="A42" s="247" t="s">
        <v>88</v>
      </c>
      <c r="B42" s="19"/>
      <c r="C42" s="258">
        <v>0.2</v>
      </c>
      <c r="D42" s="258">
        <v>0.2</v>
      </c>
      <c r="E42" s="258">
        <v>0.2</v>
      </c>
      <c r="F42" s="258">
        <v>0.2</v>
      </c>
      <c r="G42" s="258">
        <v>0.2</v>
      </c>
      <c r="H42" s="259">
        <v>0.2</v>
      </c>
    </row>
    <row r="43" spans="1:8" ht="15" customHeight="1">
      <c r="A43" s="14" t="str">
        <f>A34</f>
        <v>Suolo aziendale e sistemazione</v>
      </c>
      <c r="B43" s="19"/>
      <c r="C43" s="260">
        <v>0</v>
      </c>
      <c r="D43" s="260">
        <v>0</v>
      </c>
      <c r="E43" s="260">
        <v>0</v>
      </c>
      <c r="F43" s="260">
        <v>0</v>
      </c>
      <c r="G43" s="260">
        <v>0</v>
      </c>
      <c r="H43" s="261">
        <v>0</v>
      </c>
    </row>
    <row r="44" spans="1:8" ht="15" customHeight="1">
      <c r="A44" s="14" t="str">
        <f>A26</f>
        <v>Capannoni, Fabbricati civili, Fabbricati industriali, assimilati</v>
      </c>
      <c r="B44" s="19"/>
      <c r="C44" s="260">
        <v>0.03</v>
      </c>
      <c r="D44" s="260">
        <v>0.03</v>
      </c>
      <c r="E44" s="260">
        <v>0.03</v>
      </c>
      <c r="F44" s="260">
        <v>0.03</v>
      </c>
      <c r="G44" s="260">
        <v>0.03</v>
      </c>
      <c r="H44" s="261">
        <v>0.03</v>
      </c>
    </row>
    <row r="45" spans="1:8" ht="15" customHeight="1">
      <c r="A45" s="14" t="s">
        <v>89</v>
      </c>
      <c r="B45" s="19"/>
      <c r="C45" s="260">
        <v>0.1</v>
      </c>
      <c r="D45" s="260">
        <v>0.1</v>
      </c>
      <c r="E45" s="260">
        <v>0.1</v>
      </c>
      <c r="F45" s="260">
        <v>0.1</v>
      </c>
      <c r="G45" s="260">
        <v>0.1</v>
      </c>
      <c r="H45" s="261">
        <v>0.1</v>
      </c>
    </row>
    <row r="46" spans="1:8" ht="15" customHeight="1">
      <c r="A46" s="14" t="s">
        <v>123</v>
      </c>
      <c r="B46" s="19"/>
      <c r="C46" s="260">
        <v>0.12</v>
      </c>
      <c r="D46" s="260">
        <v>0.12</v>
      </c>
      <c r="E46" s="260">
        <v>0.12</v>
      </c>
      <c r="F46" s="260">
        <v>0.12</v>
      </c>
      <c r="G46" s="260">
        <v>0.12</v>
      </c>
      <c r="H46" s="261">
        <v>0.12</v>
      </c>
    </row>
    <row r="47" spans="1:8" ht="15" customHeight="1">
      <c r="A47" s="14" t="s">
        <v>92</v>
      </c>
      <c r="B47" s="19"/>
      <c r="C47" s="260">
        <v>0.12</v>
      </c>
      <c r="D47" s="260">
        <v>0.12</v>
      </c>
      <c r="E47" s="260">
        <v>0.12</v>
      </c>
      <c r="F47" s="260">
        <v>0.12</v>
      </c>
      <c r="G47" s="260">
        <v>0.12</v>
      </c>
      <c r="H47" s="261">
        <v>0.12</v>
      </c>
    </row>
    <row r="48" spans="1:8" ht="15" customHeight="1">
      <c r="A48" s="14" t="s">
        <v>90</v>
      </c>
      <c r="B48" s="19"/>
      <c r="C48" s="260">
        <v>0.33</v>
      </c>
      <c r="D48" s="260">
        <v>0.33</v>
      </c>
      <c r="E48" s="260">
        <v>0.33</v>
      </c>
      <c r="F48" s="260">
        <v>0.33</v>
      </c>
      <c r="G48" s="260">
        <v>0.33</v>
      </c>
      <c r="H48" s="261">
        <v>0.33</v>
      </c>
    </row>
    <row r="49" spans="1:8" ht="15" customHeight="1">
      <c r="A49" s="14" t="s">
        <v>91</v>
      </c>
      <c r="B49" s="19"/>
      <c r="C49" s="260">
        <v>0.25</v>
      </c>
      <c r="D49" s="260">
        <v>0.25</v>
      </c>
      <c r="E49" s="260">
        <v>0.25</v>
      </c>
      <c r="F49" s="260">
        <v>0.25</v>
      </c>
      <c r="G49" s="260">
        <v>0.25</v>
      </c>
      <c r="H49" s="259">
        <v>0.25</v>
      </c>
    </row>
    <row r="50" spans="1:8" ht="15" customHeight="1">
      <c r="A50" s="250" t="s">
        <v>55</v>
      </c>
      <c r="B50" s="31"/>
      <c r="C50" s="254"/>
      <c r="D50" s="254"/>
      <c r="E50" s="254"/>
      <c r="F50" s="254"/>
      <c r="G50" s="254"/>
      <c r="H50" s="255"/>
    </row>
    <row r="51" spans="1:8" ht="15" customHeight="1">
      <c r="A51" s="247" t="s">
        <v>88</v>
      </c>
      <c r="B51" s="19"/>
      <c r="C51" s="211">
        <f aca="true" t="shared" si="7" ref="C51:C58">C24*C42/2</f>
        <v>0</v>
      </c>
      <c r="D51" s="211">
        <f aca="true" t="shared" si="8" ref="D51:D58">D24*D42/2+C24*C42</f>
        <v>0</v>
      </c>
      <c r="E51" s="211">
        <f aca="true" t="shared" si="9" ref="E51:E58">E24*E42/2+D24*D42+C24*C42</f>
        <v>0</v>
      </c>
      <c r="F51" s="211">
        <f aca="true" t="shared" si="10" ref="F51:F58">F24*F42/2+E24*E42+D24*D42+C24*C42</f>
        <v>0</v>
      </c>
      <c r="G51" s="211">
        <f aca="true" t="shared" si="11" ref="G51:G58">G24*G42/2+F24*F42+E24*E42+D24*D42+C24*C42</f>
        <v>0</v>
      </c>
      <c r="H51" s="20">
        <f aca="true" t="shared" si="12" ref="H51:H58">H24*H42/2+G24*G42+F24*F42+E24*E42+D24*D42+C24*C42</f>
        <v>0</v>
      </c>
    </row>
    <row r="52" spans="1:8" ht="15" customHeight="1">
      <c r="A52" s="14" t="str">
        <f>A34</f>
        <v>Suolo aziendale e sistemazione</v>
      </c>
      <c r="B52" s="19"/>
      <c r="C52" s="211">
        <f t="shared" si="7"/>
        <v>0</v>
      </c>
      <c r="D52" s="211">
        <f t="shared" si="8"/>
        <v>0</v>
      </c>
      <c r="E52" s="211">
        <f t="shared" si="9"/>
        <v>0</v>
      </c>
      <c r="F52" s="211">
        <f t="shared" si="10"/>
        <v>0</v>
      </c>
      <c r="G52" s="211">
        <f t="shared" si="11"/>
        <v>0</v>
      </c>
      <c r="H52" s="262">
        <f t="shared" si="12"/>
        <v>0</v>
      </c>
    </row>
    <row r="53" spans="1:8" ht="15" customHeight="1">
      <c r="A53" s="14" t="str">
        <f>A44</f>
        <v>Capannoni, Fabbricati civili, Fabbricati industriali, assimilati</v>
      </c>
      <c r="B53" s="19"/>
      <c r="C53" s="211">
        <f t="shared" si="7"/>
        <v>0</v>
      </c>
      <c r="D53" s="211">
        <f t="shared" si="8"/>
        <v>0</v>
      </c>
      <c r="E53" s="211">
        <f t="shared" si="9"/>
        <v>0</v>
      </c>
      <c r="F53" s="211">
        <f t="shared" si="10"/>
        <v>0</v>
      </c>
      <c r="G53" s="211">
        <f t="shared" si="11"/>
        <v>0</v>
      </c>
      <c r="H53" s="262">
        <f t="shared" si="12"/>
        <v>0</v>
      </c>
    </row>
    <row r="54" spans="1:8" ht="15" customHeight="1">
      <c r="A54" s="14" t="s">
        <v>89</v>
      </c>
      <c r="B54" s="19"/>
      <c r="C54" s="211">
        <f t="shared" si="7"/>
        <v>0</v>
      </c>
      <c r="D54" s="211">
        <f t="shared" si="8"/>
        <v>0</v>
      </c>
      <c r="E54" s="211">
        <f t="shared" si="9"/>
        <v>0</v>
      </c>
      <c r="F54" s="211">
        <f t="shared" si="10"/>
        <v>0</v>
      </c>
      <c r="G54" s="211">
        <f t="shared" si="11"/>
        <v>0</v>
      </c>
      <c r="H54" s="262">
        <f t="shared" si="12"/>
        <v>0</v>
      </c>
    </row>
    <row r="55" spans="1:8" ht="15" customHeight="1">
      <c r="A55" s="14" t="s">
        <v>123</v>
      </c>
      <c r="B55" s="19"/>
      <c r="C55" s="211">
        <f t="shared" si="7"/>
        <v>0</v>
      </c>
      <c r="D55" s="211">
        <f t="shared" si="8"/>
        <v>0</v>
      </c>
      <c r="E55" s="211">
        <f t="shared" si="9"/>
        <v>0</v>
      </c>
      <c r="F55" s="211">
        <f t="shared" si="10"/>
        <v>0</v>
      </c>
      <c r="G55" s="211">
        <f t="shared" si="11"/>
        <v>0</v>
      </c>
      <c r="H55" s="262">
        <f t="shared" si="12"/>
        <v>0</v>
      </c>
    </row>
    <row r="56" spans="1:8" ht="15" customHeight="1">
      <c r="A56" s="14" t="s">
        <v>92</v>
      </c>
      <c r="B56" s="19"/>
      <c r="C56" s="211">
        <f t="shared" si="7"/>
        <v>0</v>
      </c>
      <c r="D56" s="211">
        <f t="shared" si="8"/>
        <v>0</v>
      </c>
      <c r="E56" s="211">
        <f t="shared" si="9"/>
        <v>0</v>
      </c>
      <c r="F56" s="211">
        <f t="shared" si="10"/>
        <v>0</v>
      </c>
      <c r="G56" s="211">
        <f t="shared" si="11"/>
        <v>0</v>
      </c>
      <c r="H56" s="262">
        <f t="shared" si="12"/>
        <v>0</v>
      </c>
    </row>
    <row r="57" spans="1:8" ht="15" customHeight="1">
      <c r="A57" s="14" t="s">
        <v>90</v>
      </c>
      <c r="B57" s="19"/>
      <c r="C57" s="211">
        <f t="shared" si="7"/>
        <v>0</v>
      </c>
      <c r="D57" s="211">
        <f t="shared" si="8"/>
        <v>0</v>
      </c>
      <c r="E57" s="211">
        <f t="shared" si="9"/>
        <v>0</v>
      </c>
      <c r="F57" s="211">
        <f t="shared" si="10"/>
        <v>0</v>
      </c>
      <c r="G57" s="211">
        <f t="shared" si="11"/>
        <v>0</v>
      </c>
      <c r="H57" s="262">
        <f t="shared" si="12"/>
        <v>0</v>
      </c>
    </row>
    <row r="58" spans="1:8" ht="15" customHeight="1">
      <c r="A58" s="14" t="s">
        <v>91</v>
      </c>
      <c r="B58" s="19"/>
      <c r="C58" s="211">
        <f t="shared" si="7"/>
        <v>0</v>
      </c>
      <c r="D58" s="211">
        <f t="shared" si="8"/>
        <v>0</v>
      </c>
      <c r="E58" s="211">
        <f t="shared" si="9"/>
        <v>0</v>
      </c>
      <c r="F58" s="211">
        <f t="shared" si="10"/>
        <v>0</v>
      </c>
      <c r="G58" s="211">
        <f t="shared" si="11"/>
        <v>0</v>
      </c>
      <c r="H58" s="20">
        <f t="shared" si="12"/>
        <v>0</v>
      </c>
    </row>
    <row r="59" spans="1:8" ht="15" customHeight="1">
      <c r="A59" s="250" t="s">
        <v>56</v>
      </c>
      <c r="B59" s="31"/>
      <c r="C59" s="254"/>
      <c r="D59" s="254"/>
      <c r="E59" s="254"/>
      <c r="F59" s="254"/>
      <c r="G59" s="254"/>
      <c r="H59" s="255"/>
    </row>
    <row r="60" spans="1:8" ht="15" customHeight="1">
      <c r="A60" s="14" t="str">
        <f>A43</f>
        <v>Suolo aziendale e sistemazione</v>
      </c>
      <c r="B60" s="19"/>
      <c r="C60" s="211">
        <f>C52</f>
        <v>0</v>
      </c>
      <c r="D60" s="211">
        <f aca="true" t="shared" si="13" ref="D60:H64">C60+D52</f>
        <v>0</v>
      </c>
      <c r="E60" s="211">
        <f t="shared" si="13"/>
        <v>0</v>
      </c>
      <c r="F60" s="211">
        <f t="shared" si="13"/>
        <v>0</v>
      </c>
      <c r="G60" s="211">
        <f t="shared" si="13"/>
        <v>0</v>
      </c>
      <c r="H60" s="262">
        <f t="shared" si="13"/>
        <v>0</v>
      </c>
    </row>
    <row r="61" spans="1:8" ht="15" customHeight="1">
      <c r="A61" s="14" t="str">
        <f>A53</f>
        <v>Capannoni, Fabbricati civili, Fabbricati industriali, assimilati</v>
      </c>
      <c r="B61" s="19"/>
      <c r="C61" s="211">
        <f>C53</f>
        <v>0</v>
      </c>
      <c r="D61" s="211">
        <f t="shared" si="13"/>
        <v>0</v>
      </c>
      <c r="E61" s="211">
        <f t="shared" si="13"/>
        <v>0</v>
      </c>
      <c r="F61" s="211">
        <f t="shared" si="13"/>
        <v>0</v>
      </c>
      <c r="G61" s="211">
        <f t="shared" si="13"/>
        <v>0</v>
      </c>
      <c r="H61" s="262">
        <f t="shared" si="13"/>
        <v>0</v>
      </c>
    </row>
    <row r="62" spans="1:8" ht="15" customHeight="1">
      <c r="A62" s="14" t="s">
        <v>89</v>
      </c>
      <c r="B62" s="19"/>
      <c r="C62" s="211">
        <f>C54</f>
        <v>0</v>
      </c>
      <c r="D62" s="211">
        <f t="shared" si="13"/>
        <v>0</v>
      </c>
      <c r="E62" s="211">
        <f t="shared" si="13"/>
        <v>0</v>
      </c>
      <c r="F62" s="211">
        <f t="shared" si="13"/>
        <v>0</v>
      </c>
      <c r="G62" s="211">
        <f t="shared" si="13"/>
        <v>0</v>
      </c>
      <c r="H62" s="262">
        <f t="shared" si="13"/>
        <v>0</v>
      </c>
    </row>
    <row r="63" spans="1:8" ht="15" customHeight="1">
      <c r="A63" s="14" t="s">
        <v>123</v>
      </c>
      <c r="B63" s="19"/>
      <c r="C63" s="211">
        <f>C55</f>
        <v>0</v>
      </c>
      <c r="D63" s="211">
        <f t="shared" si="13"/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62">
        <f t="shared" si="13"/>
        <v>0</v>
      </c>
    </row>
    <row r="64" spans="1:8" ht="15" customHeight="1">
      <c r="A64" s="14" t="s">
        <v>92</v>
      </c>
      <c r="B64" s="19"/>
      <c r="C64" s="211">
        <f>C56</f>
        <v>0</v>
      </c>
      <c r="D64" s="211">
        <f t="shared" si="13"/>
        <v>0</v>
      </c>
      <c r="E64" s="211">
        <f t="shared" si="13"/>
        <v>0</v>
      </c>
      <c r="F64" s="211">
        <f t="shared" si="13"/>
        <v>0</v>
      </c>
      <c r="G64" s="211">
        <f t="shared" si="13"/>
        <v>0</v>
      </c>
      <c r="H64" s="262">
        <f t="shared" si="13"/>
        <v>0</v>
      </c>
    </row>
    <row r="65" spans="1:8" ht="15" customHeight="1">
      <c r="A65" s="14" t="s">
        <v>91</v>
      </c>
      <c r="B65" s="19"/>
      <c r="C65" s="211">
        <f>C58</f>
        <v>0</v>
      </c>
      <c r="D65" s="211">
        <f>C65+D58</f>
        <v>0</v>
      </c>
      <c r="E65" s="211">
        <f>D65+E58</f>
        <v>0</v>
      </c>
      <c r="F65" s="211">
        <f>E65+F58</f>
        <v>0</v>
      </c>
      <c r="G65" s="211">
        <f>F65+G58</f>
        <v>0</v>
      </c>
      <c r="H65" s="20">
        <f>G65+H58</f>
        <v>0</v>
      </c>
    </row>
    <row r="66" spans="1:8" ht="15" customHeight="1">
      <c r="A66" s="250" t="s">
        <v>57</v>
      </c>
      <c r="B66" s="31"/>
      <c r="C66" s="254"/>
      <c r="D66" s="254"/>
      <c r="E66" s="254"/>
      <c r="F66" s="254"/>
      <c r="G66" s="254"/>
      <c r="H66" s="255"/>
    </row>
    <row r="67" spans="1:8" ht="15" customHeight="1">
      <c r="A67" s="247" t="s">
        <v>88</v>
      </c>
      <c r="B67" s="19"/>
      <c r="C67" s="211">
        <f>C33-C51</f>
        <v>0</v>
      </c>
      <c r="D67" s="211">
        <f>D33-C51-D51</f>
        <v>0</v>
      </c>
      <c r="E67" s="211">
        <f>E33-C51-D51-E51</f>
        <v>0</v>
      </c>
      <c r="F67" s="211">
        <f>F33-C51-D51-E51-F51</f>
        <v>0</v>
      </c>
      <c r="G67" s="211">
        <f>G33-C51-D51-E51-F51-G51</f>
        <v>0</v>
      </c>
      <c r="H67" s="20">
        <f>H33-C51-D51-E51-F51-G51-H51</f>
        <v>0</v>
      </c>
    </row>
    <row r="68" spans="1:8" ht="15" customHeight="1">
      <c r="A68" s="14" t="str">
        <f>A60</f>
        <v>Suolo aziendale e sistemazione</v>
      </c>
      <c r="B68" s="19"/>
      <c r="C68" s="211">
        <f aca="true" t="shared" si="14" ref="C68:H72">C34-C60</f>
        <v>0</v>
      </c>
      <c r="D68" s="211">
        <f t="shared" si="14"/>
        <v>0</v>
      </c>
      <c r="E68" s="211">
        <f t="shared" si="14"/>
        <v>0</v>
      </c>
      <c r="F68" s="211">
        <f t="shared" si="14"/>
        <v>0</v>
      </c>
      <c r="G68" s="211">
        <f t="shared" si="14"/>
        <v>0</v>
      </c>
      <c r="H68" s="262">
        <f t="shared" si="14"/>
        <v>0</v>
      </c>
    </row>
    <row r="69" spans="1:8" ht="15" customHeight="1">
      <c r="A69" s="14" t="str">
        <f>A61</f>
        <v>Capannoni, Fabbricati civili, Fabbricati industriali, assimilati</v>
      </c>
      <c r="B69" s="19"/>
      <c r="C69" s="211">
        <f t="shared" si="14"/>
        <v>0</v>
      </c>
      <c r="D69" s="211">
        <f t="shared" si="14"/>
        <v>0</v>
      </c>
      <c r="E69" s="211">
        <f t="shared" si="14"/>
        <v>0</v>
      </c>
      <c r="F69" s="211">
        <f t="shared" si="14"/>
        <v>0</v>
      </c>
      <c r="G69" s="211">
        <f t="shared" si="14"/>
        <v>0</v>
      </c>
      <c r="H69" s="262">
        <f t="shared" si="14"/>
        <v>0</v>
      </c>
    </row>
    <row r="70" spans="1:8" ht="15" customHeight="1">
      <c r="A70" s="14" t="s">
        <v>89</v>
      </c>
      <c r="B70" s="19"/>
      <c r="C70" s="211">
        <f t="shared" si="14"/>
        <v>0</v>
      </c>
      <c r="D70" s="211">
        <f t="shared" si="14"/>
        <v>0</v>
      </c>
      <c r="E70" s="211">
        <f t="shared" si="14"/>
        <v>0</v>
      </c>
      <c r="F70" s="211">
        <f t="shared" si="14"/>
        <v>0</v>
      </c>
      <c r="G70" s="211">
        <f t="shared" si="14"/>
        <v>0</v>
      </c>
      <c r="H70" s="262">
        <f t="shared" si="14"/>
        <v>0</v>
      </c>
    </row>
    <row r="71" spans="1:8" ht="15" customHeight="1">
      <c r="A71" s="14" t="s">
        <v>123</v>
      </c>
      <c r="B71" s="19"/>
      <c r="C71" s="211">
        <f t="shared" si="14"/>
        <v>0</v>
      </c>
      <c r="D71" s="211">
        <f t="shared" si="14"/>
        <v>0</v>
      </c>
      <c r="E71" s="211">
        <f t="shared" si="14"/>
        <v>0</v>
      </c>
      <c r="F71" s="211">
        <f t="shared" si="14"/>
        <v>0</v>
      </c>
      <c r="G71" s="211">
        <f t="shared" si="14"/>
        <v>0</v>
      </c>
      <c r="H71" s="262">
        <f t="shared" si="14"/>
        <v>0</v>
      </c>
    </row>
    <row r="72" spans="1:8" ht="15" customHeight="1">
      <c r="A72" s="14" t="s">
        <v>92</v>
      </c>
      <c r="B72" s="19"/>
      <c r="C72" s="211">
        <f t="shared" si="14"/>
        <v>0</v>
      </c>
      <c r="D72" s="211">
        <f t="shared" si="14"/>
        <v>0</v>
      </c>
      <c r="E72" s="211">
        <f t="shared" si="14"/>
        <v>0</v>
      </c>
      <c r="F72" s="211">
        <f t="shared" si="14"/>
        <v>0</v>
      </c>
      <c r="G72" s="211">
        <f t="shared" si="14"/>
        <v>0</v>
      </c>
      <c r="H72" s="262">
        <f t="shared" si="14"/>
        <v>0</v>
      </c>
    </row>
    <row r="73" spans="1:8" ht="15" customHeight="1">
      <c r="A73" s="14" t="s">
        <v>90</v>
      </c>
      <c r="B73" s="19"/>
      <c r="C73" s="211">
        <f>C39-C57</f>
        <v>0</v>
      </c>
      <c r="D73" s="211">
        <f>D39-C57-D57</f>
        <v>0</v>
      </c>
      <c r="E73" s="211">
        <f>E39-C57-D57-E57</f>
        <v>0</v>
      </c>
      <c r="F73" s="211">
        <f>F39-C57-D57-E57-F57</f>
        <v>0</v>
      </c>
      <c r="G73" s="211">
        <f>G39-C57-D57-E57-F57-G57</f>
        <v>0</v>
      </c>
      <c r="H73" s="20">
        <f>H39-C57-D57-E57-F57-G57-H57</f>
        <v>0</v>
      </c>
    </row>
    <row r="74" spans="1:8" ht="15" customHeight="1">
      <c r="A74" s="14" t="s">
        <v>91</v>
      </c>
      <c r="B74" s="19"/>
      <c r="C74" s="211">
        <f aca="true" t="shared" si="15" ref="C74:H74">C40-C65</f>
        <v>0</v>
      </c>
      <c r="D74" s="211">
        <f t="shared" si="15"/>
        <v>0</v>
      </c>
      <c r="E74" s="211">
        <f t="shared" si="15"/>
        <v>0</v>
      </c>
      <c r="F74" s="211">
        <f t="shared" si="15"/>
        <v>0</v>
      </c>
      <c r="G74" s="211">
        <f t="shared" si="15"/>
        <v>0</v>
      </c>
      <c r="H74" s="262">
        <f t="shared" si="15"/>
        <v>0</v>
      </c>
    </row>
    <row r="75" spans="1:8" ht="15" customHeight="1">
      <c r="A75" s="250" t="s">
        <v>58</v>
      </c>
      <c r="B75" s="31"/>
      <c r="C75" s="254"/>
      <c r="D75" s="254"/>
      <c r="E75" s="254"/>
      <c r="F75" s="254"/>
      <c r="G75" s="254"/>
      <c r="H75" s="255"/>
    </row>
    <row r="76" spans="1:8" ht="15" customHeight="1">
      <c r="A76" s="14" t="s">
        <v>51</v>
      </c>
      <c r="B76" s="19"/>
      <c r="C76" s="211">
        <f aca="true" t="shared" si="16" ref="C76:H76">C52+C53+C54+C55+C56+C58</f>
        <v>0</v>
      </c>
      <c r="D76" s="211">
        <f t="shared" si="16"/>
        <v>0</v>
      </c>
      <c r="E76" s="211">
        <f t="shared" si="16"/>
        <v>0</v>
      </c>
      <c r="F76" s="211">
        <f t="shared" si="16"/>
        <v>0</v>
      </c>
      <c r="G76" s="211">
        <f t="shared" si="16"/>
        <v>0</v>
      </c>
      <c r="H76" s="20">
        <f t="shared" si="16"/>
        <v>0</v>
      </c>
    </row>
    <row r="77" spans="1:8" ht="15" customHeight="1">
      <c r="A77" s="14" t="s">
        <v>59</v>
      </c>
      <c r="B77" s="19"/>
      <c r="C77" s="263">
        <f aca="true" t="shared" si="17" ref="C77:H77">C68+C69+C70+C71+C72+C74</f>
        <v>0</v>
      </c>
      <c r="D77" s="263">
        <f t="shared" si="17"/>
        <v>0</v>
      </c>
      <c r="E77" s="263">
        <f t="shared" si="17"/>
        <v>0</v>
      </c>
      <c r="F77" s="263">
        <f t="shared" si="17"/>
        <v>0</v>
      </c>
      <c r="G77" s="263">
        <f t="shared" si="17"/>
        <v>0</v>
      </c>
      <c r="H77" s="20">
        <f t="shared" si="17"/>
        <v>0</v>
      </c>
    </row>
    <row r="78" spans="1:8" ht="15" customHeight="1">
      <c r="A78" s="250" t="s">
        <v>60</v>
      </c>
      <c r="B78" s="31"/>
      <c r="C78" s="254"/>
      <c r="D78" s="254"/>
      <c r="E78" s="254"/>
      <c r="F78" s="254"/>
      <c r="G78" s="254"/>
      <c r="H78" s="255"/>
    </row>
    <row r="79" spans="1:8" ht="15" customHeight="1">
      <c r="A79" s="14" t="s">
        <v>52</v>
      </c>
      <c r="B79" s="19"/>
      <c r="C79" s="211">
        <f aca="true" t="shared" si="18" ref="C79:H79">C51+C57</f>
        <v>0</v>
      </c>
      <c r="D79" s="211">
        <f t="shared" si="18"/>
        <v>0</v>
      </c>
      <c r="E79" s="211">
        <f t="shared" si="18"/>
        <v>0</v>
      </c>
      <c r="F79" s="211">
        <f t="shared" si="18"/>
        <v>0</v>
      </c>
      <c r="G79" s="211">
        <f t="shared" si="18"/>
        <v>0</v>
      </c>
      <c r="H79" s="262">
        <f t="shared" si="18"/>
        <v>0</v>
      </c>
    </row>
    <row r="80" spans="1:8" ht="15" customHeight="1">
      <c r="A80" s="14" t="s">
        <v>61</v>
      </c>
      <c r="B80" s="19"/>
      <c r="C80" s="195">
        <f aca="true" t="shared" si="19" ref="C80:H80">C67+C73</f>
        <v>0</v>
      </c>
      <c r="D80" s="195">
        <f t="shared" si="19"/>
        <v>0</v>
      </c>
      <c r="E80" s="195">
        <f t="shared" si="19"/>
        <v>0</v>
      </c>
      <c r="F80" s="195">
        <f t="shared" si="19"/>
        <v>0</v>
      </c>
      <c r="G80" s="195">
        <f t="shared" si="19"/>
        <v>0</v>
      </c>
      <c r="H80" s="196">
        <f t="shared" si="19"/>
        <v>0</v>
      </c>
    </row>
    <row r="81" spans="1:8" ht="15" customHeight="1">
      <c r="A81" s="264"/>
      <c r="B81" s="445" t="s">
        <v>317</v>
      </c>
      <c r="C81" s="445"/>
      <c r="D81" s="445"/>
      <c r="E81" s="445"/>
      <c r="F81" s="445"/>
      <c r="G81" s="445"/>
      <c r="H81" s="446"/>
    </row>
    <row r="82" spans="1:8" ht="15" customHeight="1">
      <c r="A82" s="14" t="s">
        <v>81</v>
      </c>
      <c r="B82" s="265"/>
      <c r="C82" s="389">
        <v>0</v>
      </c>
      <c r="D82" s="390">
        <v>0</v>
      </c>
      <c r="E82" s="390">
        <v>0</v>
      </c>
      <c r="F82" s="390">
        <v>0</v>
      </c>
      <c r="G82" s="390">
        <v>0</v>
      </c>
      <c r="H82" s="391">
        <v>0</v>
      </c>
    </row>
    <row r="83" spans="1:8" ht="15" customHeight="1" thickBot="1">
      <c r="A83" s="219" t="s">
        <v>82</v>
      </c>
      <c r="B83" s="266"/>
      <c r="C83" s="267">
        <f aca="true" t="shared" si="20" ref="C83:H83">C82*(SUM(C24:C31))</f>
        <v>0</v>
      </c>
      <c r="D83" s="267">
        <f t="shared" si="20"/>
        <v>0</v>
      </c>
      <c r="E83" s="267">
        <f t="shared" si="20"/>
        <v>0</v>
      </c>
      <c r="F83" s="267">
        <f t="shared" si="20"/>
        <v>0</v>
      </c>
      <c r="G83" s="267">
        <f t="shared" si="20"/>
        <v>0</v>
      </c>
      <c r="H83" s="268">
        <f t="shared" si="20"/>
        <v>0</v>
      </c>
    </row>
  </sheetData>
  <sheetProtection password="B81E" sheet="1"/>
  <mergeCells count="4">
    <mergeCell ref="B81:H81"/>
    <mergeCell ref="B15:H15"/>
    <mergeCell ref="B20:H20"/>
    <mergeCell ref="B23:H23"/>
  </mergeCells>
  <conditionalFormatting sqref="C19:H19 C22:H22">
    <cfRule type="cellIs" priority="1" dxfId="0" operator="lessThan" stopIfTrue="1">
      <formula>0</formula>
    </cfRule>
  </conditionalFormatting>
  <printOptions/>
  <pageMargins left="0.8661417322834646" right="0.3937007874015748" top="0.5905511811023623" bottom="0.31496062992125984" header="0.2362204724409449" footer="0.2362204724409449"/>
  <pageSetup horizontalDpi="600" verticalDpi="600" orientation="portrait" paperSize="9" scale="55" r:id="rId3"/>
  <headerFooter>
    <oddHeader>&amp;C&amp;"Cambria,Normale"&amp;9POR CALABRIA FESR-FSE 2014/2020
Asse 3 - Competitività dei sistemi produttivi
&amp;"Cambria,Grassetto"FONDO REGIONALE DI INGEGNERIA FINANZIARIA (FRIF) + FONDO PER L'OCCUPAZIONE E L'INCLUSIONE (FOI)</oddHeader>
    <oddFooter>&amp;R&amp;"Cambria,Normale"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FRISINI</dc:creator>
  <cp:keywords/>
  <dc:description/>
  <cp:lastModifiedBy>Fincalabra SPA</cp:lastModifiedBy>
  <cp:lastPrinted>2018-06-13T11:34:44Z</cp:lastPrinted>
  <dcterms:created xsi:type="dcterms:W3CDTF">2004-05-01T12:47:37Z</dcterms:created>
  <dcterms:modified xsi:type="dcterms:W3CDTF">2018-06-15T10:15:12Z</dcterms:modified>
  <cp:category/>
  <cp:version/>
  <cp:contentType/>
  <cp:contentStatus/>
</cp:coreProperties>
</file>